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02310-my.sharepoint.com/personal/jdw_bkc-cpa_com/Documents/jweiss/Documents/Municipalities 2024/Pennington Fire 2024/2025 budget documents/"/>
    </mc:Choice>
  </mc:AlternateContent>
  <xr:revisionPtr revIDLastSave="86" documentId="8_{531BCDC7-F8C2-4B3A-B80A-4288D8A5CEAC}" xr6:coauthVersionLast="47" xr6:coauthVersionMax="47" xr10:uidLastSave="{9DC30EDF-537A-46F0-BB58-862A2D8068F9}"/>
  <bookViews>
    <workbookView xWindow="54480" yWindow="5505" windowWidth="17550" windowHeight="15435" xr2:uid="{12FFDC50-F17A-D942-965C-A9E9A60BE251}"/>
  </bookViews>
  <sheets>
    <sheet name="Full Budget (2)" sheetId="6" r:id="rId1"/>
    <sheet name="Full Budget" sheetId="4" r:id="rId2"/>
    <sheet name="Fire Operations Budget" sheetId="5" r:id="rId3"/>
    <sheet name="Capital" sheetId="2" r:id="rId4"/>
    <sheet name="Rob Working Copy" sheetId="1" r:id="rId5"/>
  </sheets>
  <definedNames>
    <definedName name="_xlnm.Print_Area" localSheetId="1">'Full Budget'!$E$4:$N$47</definedName>
    <definedName name="_xlnm.Print_Area" localSheetId="0">'Full Budget (2)'!$E$4:$N$48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6" l="1"/>
  <c r="L46" i="6"/>
  <c r="L44" i="6"/>
  <c r="L45" i="6"/>
  <c r="L43" i="6"/>
  <c r="L39" i="6"/>
  <c r="L37" i="6"/>
  <c r="L38" i="6"/>
  <c r="L40" i="6"/>
  <c r="L36" i="6"/>
  <c r="J47" i="6"/>
  <c r="K43" i="6"/>
  <c r="J9" i="6"/>
  <c r="J10" i="6"/>
  <c r="L10" i="6" s="1"/>
  <c r="J11" i="6"/>
  <c r="L11" i="6" s="1"/>
  <c r="J12" i="6"/>
  <c r="L12" i="6" s="1"/>
  <c r="J14" i="6"/>
  <c r="L14" i="6" s="1"/>
  <c r="I34" i="6"/>
  <c r="I58" i="6" s="1"/>
  <c r="L52" i="6"/>
  <c r="K34" i="6"/>
  <c r="K41" i="6" s="1"/>
  <c r="L31" i="6"/>
  <c r="L30" i="6"/>
  <c r="L29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K14" i="4"/>
  <c r="K16" i="4"/>
  <c r="L16" i="4" s="1"/>
  <c r="L15" i="4"/>
  <c r="L17" i="4"/>
  <c r="L18" i="4"/>
  <c r="L19" i="4"/>
  <c r="L20" i="4"/>
  <c r="L21" i="4"/>
  <c r="L22" i="4"/>
  <c r="L23" i="4"/>
  <c r="L24" i="4"/>
  <c r="L25" i="4"/>
  <c r="L26" i="4"/>
  <c r="L27" i="4"/>
  <c r="L29" i="4"/>
  <c r="L30" i="4"/>
  <c r="L31" i="4"/>
  <c r="M96" i="5"/>
  <c r="L64" i="5"/>
  <c r="L40" i="5"/>
  <c r="M40" i="5" s="1"/>
  <c r="L91" i="5"/>
  <c r="K12" i="4" s="1"/>
  <c r="L79" i="5"/>
  <c r="K10" i="4" s="1"/>
  <c r="L56" i="5"/>
  <c r="K11" i="4" s="1"/>
  <c r="I34" i="4"/>
  <c r="I45" i="4" s="1"/>
  <c r="J91" i="5"/>
  <c r="K91" i="5"/>
  <c r="J79" i="5"/>
  <c r="K76" i="5"/>
  <c r="K75" i="5"/>
  <c r="K71" i="5"/>
  <c r="K70" i="5"/>
  <c r="K69" i="5"/>
  <c r="K64" i="5"/>
  <c r="J14" i="4" s="1"/>
  <c r="J64" i="5"/>
  <c r="K56" i="5"/>
  <c r="J11" i="4" s="1"/>
  <c r="J56" i="5"/>
  <c r="K40" i="5"/>
  <c r="J9" i="4" s="1"/>
  <c r="J40" i="5"/>
  <c r="E118" i="1"/>
  <c r="K45" i="6" l="1"/>
  <c r="K47" i="6" s="1"/>
  <c r="J34" i="6"/>
  <c r="L9" i="6"/>
  <c r="I56" i="6"/>
  <c r="L11" i="4"/>
  <c r="M64" i="5"/>
  <c r="L14" i="4"/>
  <c r="M56" i="5"/>
  <c r="K9" i="4"/>
  <c r="L9" i="4" s="1"/>
  <c r="M91" i="5"/>
  <c r="L94" i="5"/>
  <c r="J94" i="5"/>
  <c r="J99" i="5" s="1"/>
  <c r="K79" i="5"/>
  <c r="J10" i="4" s="1"/>
  <c r="L10" i="4" s="1"/>
  <c r="J12" i="4"/>
  <c r="L12" i="4" s="1"/>
  <c r="I43" i="4"/>
  <c r="E9" i="2"/>
  <c r="C8" i="2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9" i="1"/>
  <c r="E50" i="1"/>
  <c r="K87" i="1"/>
  <c r="K86" i="1"/>
  <c r="K82" i="1"/>
  <c r="K81" i="1"/>
  <c r="K80" i="1"/>
  <c r="D48" i="1"/>
  <c r="E48" i="1" s="1"/>
  <c r="D30" i="1"/>
  <c r="E30" i="1" s="1"/>
  <c r="D32" i="1"/>
  <c r="K120" i="1"/>
  <c r="D31" i="1" s="1"/>
  <c r="K100" i="1"/>
  <c r="E135" i="1"/>
  <c r="D33" i="1" s="1"/>
  <c r="E33" i="1" s="1"/>
  <c r="E101" i="1"/>
  <c r="D28" i="1" s="1"/>
  <c r="E28" i="1" s="1"/>
  <c r="C56" i="1"/>
  <c r="C57" i="1" s="1"/>
  <c r="D101" i="1"/>
  <c r="J129" i="1"/>
  <c r="D135" i="1"/>
  <c r="O120" i="1"/>
  <c r="O125" i="1" s="1"/>
  <c r="D118" i="1"/>
  <c r="D127" i="1" s="1"/>
  <c r="J100" i="1"/>
  <c r="J58" i="6" l="1"/>
  <c r="J41" i="6"/>
  <c r="L41" i="6" s="1"/>
  <c r="L34" i="6"/>
  <c r="J56" i="6"/>
  <c r="K34" i="4"/>
  <c r="L99" i="5"/>
  <c r="M79" i="5"/>
  <c r="K94" i="5"/>
  <c r="K99" i="5" s="1"/>
  <c r="L100" i="5" s="1"/>
  <c r="J34" i="4"/>
  <c r="K90" i="1"/>
  <c r="D29" i="1" s="1"/>
  <c r="E29" i="1" s="1"/>
  <c r="E56" i="1" s="1"/>
  <c r="J90" i="1"/>
  <c r="J120" i="1"/>
  <c r="L39" i="4" l="1"/>
  <c r="L34" i="4"/>
  <c r="M99" i="5"/>
  <c r="K36" i="4"/>
  <c r="M94" i="5"/>
  <c r="J45" i="4"/>
  <c r="J43" i="4"/>
  <c r="D56" i="1"/>
  <c r="D57" i="1" l="1"/>
  <c r="D67" i="1" s="1"/>
</calcChain>
</file>

<file path=xl/sharedStrings.xml><?xml version="1.0" encoding="utf-8"?>
<sst xmlns="http://schemas.openxmlformats.org/spreadsheetml/2006/main" count="413" uniqueCount="187">
  <si>
    <t>Current as of 8/8/23</t>
  </si>
  <si>
    <t>BUDGET SUMMARY</t>
  </si>
  <si>
    <t>ITEM</t>
  </si>
  <si>
    <t>Fire Fighting Equipment PO's</t>
  </si>
  <si>
    <t>Turnout Gear PO's</t>
  </si>
  <si>
    <t>Firefighter and Radio Equipment Repair PO's</t>
  </si>
  <si>
    <t>Fire Fighting Equipment</t>
  </si>
  <si>
    <t>Turnout Gear</t>
  </si>
  <si>
    <t>Item</t>
  </si>
  <si>
    <t>Amount</t>
  </si>
  <si>
    <t>PO Number</t>
  </si>
  <si>
    <t>Date Issued</t>
  </si>
  <si>
    <t>Date Ordered</t>
  </si>
  <si>
    <t>Date Received</t>
  </si>
  <si>
    <t>Date Paid</t>
  </si>
  <si>
    <t>FF and Radio Equip Repairs</t>
  </si>
  <si>
    <t>Radio Equipment</t>
  </si>
  <si>
    <t>Truck Repairs</t>
  </si>
  <si>
    <t>Education and Training</t>
  </si>
  <si>
    <t>4 Gas Meter</t>
  </si>
  <si>
    <t>Awards</t>
  </si>
  <si>
    <t>Medical</t>
  </si>
  <si>
    <t>Capital Non-Bondable</t>
  </si>
  <si>
    <t>Operating Supplies</t>
  </si>
  <si>
    <t>Building Rent</t>
  </si>
  <si>
    <t>Contingency Fund</t>
  </si>
  <si>
    <t>Elections</t>
  </si>
  <si>
    <t>Gas &amp; Oil</t>
  </si>
  <si>
    <t>Insurance</t>
  </si>
  <si>
    <t>LOSAP</t>
  </si>
  <si>
    <t>Office Services</t>
  </si>
  <si>
    <t>Professional Fees</t>
  </si>
  <si>
    <t>Subscriptions and Advertising</t>
  </si>
  <si>
    <t>Telephone</t>
  </si>
  <si>
    <t>Hazmat</t>
  </si>
  <si>
    <t>Capital Purchase</t>
  </si>
  <si>
    <t>Sub-Total</t>
  </si>
  <si>
    <t>Total</t>
  </si>
  <si>
    <t>Loan Payments</t>
  </si>
  <si>
    <t>Loan Reinbursements</t>
  </si>
  <si>
    <t>Radio Equipment PO's</t>
  </si>
  <si>
    <t>Truck Repairs PO's</t>
  </si>
  <si>
    <t>Education and Training PO's</t>
  </si>
  <si>
    <t>Reserve for Capital</t>
  </si>
  <si>
    <t>Total:</t>
  </si>
  <si>
    <t>Line Portion of Budget</t>
  </si>
  <si>
    <t>Identified Line Items in Budget By Category</t>
  </si>
  <si>
    <t>Firefighting Equipment</t>
  </si>
  <si>
    <t>Quantity</t>
  </si>
  <si>
    <t>Hooks and Irons</t>
  </si>
  <si>
    <t>Bunker Coat</t>
  </si>
  <si>
    <t>Stokes Baseket Rigging for Tower</t>
  </si>
  <si>
    <t>Bunker Pants</t>
  </si>
  <si>
    <t>Stokes Basket for Rescue</t>
  </si>
  <si>
    <t>Boots</t>
  </si>
  <si>
    <t>Electric Chainsaw</t>
  </si>
  <si>
    <t>Turnout Gear Repair</t>
  </si>
  <si>
    <t>Chainsaw Replacement</t>
  </si>
  <si>
    <t>Class B Uniform</t>
  </si>
  <si>
    <t>Sensit Gas for Calibration</t>
  </si>
  <si>
    <t>Cobustible Gas Detector</t>
  </si>
  <si>
    <t>Subscriptions and Ads</t>
  </si>
  <si>
    <t xml:space="preserve">Rope  </t>
  </si>
  <si>
    <t>ESO (NFIRS Software)</t>
  </si>
  <si>
    <t>Water Rescue Tether</t>
  </si>
  <si>
    <t>Water Rescue Gloves</t>
  </si>
  <si>
    <t>Water Rescue Vest</t>
  </si>
  <si>
    <t>Replace Hose after failing testing</t>
  </si>
  <si>
    <t>Class A Foam</t>
  </si>
  <si>
    <t>SDS Compliance Book</t>
  </si>
  <si>
    <t>2023-5</t>
  </si>
  <si>
    <t>FF Equipment and Radio Repairs</t>
  </si>
  <si>
    <t>Repair on all apparatus equipment</t>
  </si>
  <si>
    <t>Charger</t>
  </si>
  <si>
    <t>Hose &amp; Pump Testing</t>
  </si>
  <si>
    <t>Programming</t>
  </si>
  <si>
    <t>Air Pack Service</t>
  </si>
  <si>
    <t>Trunking Radio</t>
  </si>
  <si>
    <t>Air Pack Repair</t>
  </si>
  <si>
    <t>Replace &amp; Upgrade portables</t>
  </si>
  <si>
    <t>Hurst Service</t>
  </si>
  <si>
    <t>Replacement Batteries</t>
  </si>
  <si>
    <t>Rescue Tool Service</t>
  </si>
  <si>
    <t>Service Contract - Plymovent</t>
  </si>
  <si>
    <t>Airpower Cascade Testing</t>
  </si>
  <si>
    <t>Mandatory State Training</t>
  </si>
  <si>
    <t>FY 2024</t>
  </si>
  <si>
    <t>Helmets</t>
  </si>
  <si>
    <t>Gloves</t>
  </si>
  <si>
    <t>Hoods</t>
  </si>
  <si>
    <t/>
  </si>
  <si>
    <t>Incentive</t>
  </si>
  <si>
    <t>FY2023</t>
  </si>
  <si>
    <t>FY2024</t>
  </si>
  <si>
    <t>FY 23 Amount</t>
  </si>
  <si>
    <t>FY 24</t>
  </si>
  <si>
    <t>Battery Fan for Engine 51</t>
  </si>
  <si>
    <t>Calibration Gas</t>
  </si>
  <si>
    <t>Additional PPE</t>
  </si>
  <si>
    <t>New Modules</t>
  </si>
  <si>
    <t>Pagers</t>
  </si>
  <si>
    <t>Rope and Rescue Equipment</t>
  </si>
  <si>
    <t>Water Rescue Tech Setup</t>
  </si>
  <si>
    <t>Hose and Nozzles</t>
  </si>
  <si>
    <t>TIC</t>
  </si>
  <si>
    <t>Training</t>
  </si>
  <si>
    <t>Knox Box</t>
  </si>
  <si>
    <t>Retention - Clothing Allowance</t>
  </si>
  <si>
    <t>Building Rent 151</t>
  </si>
  <si>
    <t>Tucker Way development?</t>
  </si>
  <si>
    <t>Capital Considerations</t>
  </si>
  <si>
    <t>Rescue 51 - Repairs / Referb</t>
  </si>
  <si>
    <t>30 Sets of Gear complete</t>
  </si>
  <si>
    <t>Difference</t>
  </si>
  <si>
    <t>FY 23</t>
  </si>
  <si>
    <t>In below</t>
  </si>
  <si>
    <t>In above</t>
  </si>
  <si>
    <t>In Above</t>
  </si>
  <si>
    <t>NA</t>
  </si>
  <si>
    <t>Subtotal Education and Training</t>
  </si>
  <si>
    <t>Subtotal FF Equipment and Radio Repairs</t>
  </si>
  <si>
    <t>Subtotal Firefigthing Equipment</t>
  </si>
  <si>
    <t>Subtotal Turnout  Gear</t>
  </si>
  <si>
    <t>Subtotal Radio Equiment</t>
  </si>
  <si>
    <t>Change</t>
  </si>
  <si>
    <t>Comments</t>
  </si>
  <si>
    <t>Combustible Gas Detector</t>
  </si>
  <si>
    <t>new line item</t>
  </si>
  <si>
    <t>includes additional turnout gear</t>
  </si>
  <si>
    <t>Revenue</t>
  </si>
  <si>
    <t>Full Budget Summary</t>
  </si>
  <si>
    <t>Subtotal Expenses</t>
  </si>
  <si>
    <t>cover potential  151 building expenses</t>
  </si>
  <si>
    <t>FIRE OPERATIONS BUDGET</t>
  </si>
  <si>
    <t>TOTAL FIRE OPERATIONS BUDGET</t>
  </si>
  <si>
    <t>Clothing Allowance (R&amp;R)  NEW</t>
  </si>
  <si>
    <t>allowance</t>
  </si>
  <si>
    <t>SUBTOTAL FIRE OPERATIONS BUDGET</t>
  </si>
  <si>
    <t>Replace Vehicle Rescue Air Bag System</t>
  </si>
  <si>
    <t>Replace Hydraulic Vehicle Extrication Equipment</t>
  </si>
  <si>
    <t>Replace out of date trunking radios</t>
  </si>
  <si>
    <t>Replace airpacks soon to be out of date</t>
  </si>
  <si>
    <t>High Water Truck</t>
  </si>
  <si>
    <t>Replace 6 Wheeler</t>
  </si>
  <si>
    <t>FY-24</t>
  </si>
  <si>
    <t>FY-25</t>
  </si>
  <si>
    <t>FY-26</t>
  </si>
  <si>
    <t>donated</t>
  </si>
  <si>
    <t>FY2025</t>
  </si>
  <si>
    <t>FY25</t>
  </si>
  <si>
    <t>complete</t>
  </si>
  <si>
    <t>not funded in 24</t>
  </si>
  <si>
    <t>grant funded</t>
  </si>
  <si>
    <t>New Radio for TAC 51</t>
  </si>
  <si>
    <t>Recruitment and Retention</t>
  </si>
  <si>
    <t>Tools</t>
  </si>
  <si>
    <t>Saws</t>
  </si>
  <si>
    <t>Water Rescue Gear</t>
  </si>
  <si>
    <t>Hose</t>
  </si>
  <si>
    <t>Foam</t>
  </si>
  <si>
    <t>Meters and Calibration</t>
  </si>
  <si>
    <t>TAC-51 Tools and Gear</t>
  </si>
  <si>
    <t>TAC-51 - Tank, Reel, Toolboxes</t>
  </si>
  <si>
    <t>Mount Equipment</t>
  </si>
  <si>
    <t>N/A</t>
  </si>
  <si>
    <t>Increae FY 25 from FY-24</t>
  </si>
  <si>
    <t>Outfit bunk rooms</t>
  </si>
  <si>
    <t>Increase in revenue from 2%</t>
  </si>
  <si>
    <t>Grants</t>
  </si>
  <si>
    <t>zoom nifrs</t>
  </si>
  <si>
    <r>
      <t>reduce number of cell phones/</t>
    </r>
    <r>
      <rPr>
        <sz val="12"/>
        <color rgb="FFFF0000"/>
        <rFont val="Calibri"/>
        <family val="2"/>
        <scheme val="minor"/>
      </rPr>
      <t>cradle points</t>
    </r>
  </si>
  <si>
    <t xml:space="preserve"> grant writer for tanker and airpacks</t>
  </si>
  <si>
    <t>Subtotal Operating Expenses</t>
  </si>
  <si>
    <t>Capital appropriation</t>
  </si>
  <si>
    <t>Debt Service Principal</t>
  </si>
  <si>
    <t>Debt Service Interest</t>
  </si>
  <si>
    <t>Total Operating, Capital and Debt Service</t>
  </si>
  <si>
    <t>Due Hopewell Operating</t>
  </si>
  <si>
    <t>Due Hopewell Capital</t>
  </si>
  <si>
    <t>Balance - Pennington - Amount to be raised by taxation</t>
  </si>
  <si>
    <t>Deferred charge - 2023 emergency</t>
  </si>
  <si>
    <t>Fund balance anticipated</t>
  </si>
  <si>
    <t>Increase in Truck Repairs - Funded by Fund Balance</t>
  </si>
  <si>
    <t>Operating only</t>
  </si>
  <si>
    <t>Total decrease</t>
  </si>
  <si>
    <t>Operating increase</t>
  </si>
  <si>
    <t>Increase FY 25 from FY-24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</si>
</sst>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"/>
    <numFmt numFmtId="166" formatCode="&quot;$&quot;#,##0.00"/>
    <numFmt numFmtId="167" formatCode="&quot;$&quot;#,##0;[Red]&quot;$&quot;#,##0"/>
    <numFmt numFmtId="168" formatCode="_(&quot;$&quot;* #,##0_);_(&quot;$&quot;* \(#,##0\);_(&quot;$&quot;* &quot;-&quot;??_);_(@_)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0" fontId="3" fillId="4" borderId="0" xfId="0" applyFont="1" applyFill="1"/>
    <xf numFmtId="0" fontId="1" fillId="2" borderId="0" xfId="0" applyFont="1" applyFill="1"/>
    <xf numFmtId="0" fontId="1" fillId="3" borderId="0" xfId="0" applyFont="1" applyFill="1"/>
    <xf numFmtId="0" fontId="2" fillId="4" borderId="0" xfId="0" applyFont="1" applyFill="1"/>
    <xf numFmtId="164" fontId="1" fillId="0" borderId="0" xfId="0" applyNumberFormat="1" applyFont="1"/>
    <xf numFmtId="164" fontId="1" fillId="2" borderId="0" xfId="0" applyNumberFormat="1" applyFont="1" applyFill="1"/>
    <xf numFmtId="14" fontId="1" fillId="2" borderId="0" xfId="0" applyNumberFormat="1" applyFont="1" applyFill="1"/>
    <xf numFmtId="164" fontId="1" fillId="3" borderId="0" xfId="0" applyNumberFormat="1" applyFont="1" applyFill="1"/>
    <xf numFmtId="14" fontId="1" fillId="3" borderId="0" xfId="0" applyNumberFormat="1" applyFont="1" applyFill="1"/>
    <xf numFmtId="164" fontId="2" fillId="4" borderId="0" xfId="0" applyNumberFormat="1" applyFont="1" applyFill="1"/>
    <xf numFmtId="14" fontId="2" fillId="4" borderId="0" xfId="0" applyNumberFormat="1" applyFont="1" applyFill="1"/>
    <xf numFmtId="16" fontId="2" fillId="4" borderId="0" xfId="0" applyNumberFormat="1" applyFont="1" applyFill="1"/>
    <xf numFmtId="0" fontId="1" fillId="0" borderId="0" xfId="0" applyFont="1" applyAlignment="1">
      <alignment horizontal="left"/>
    </xf>
    <xf numFmtId="16" fontId="1" fillId="2" borderId="0" xfId="0" applyNumberFormat="1" applyFont="1" applyFill="1"/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6" borderId="0" xfId="0" applyFont="1" applyFill="1"/>
    <xf numFmtId="0" fontId="2" fillId="7" borderId="0" xfId="0" applyFont="1" applyFill="1"/>
    <xf numFmtId="0" fontId="2" fillId="9" borderId="0" xfId="0" applyFont="1" applyFill="1"/>
    <xf numFmtId="164" fontId="2" fillId="6" borderId="0" xfId="0" applyNumberFormat="1" applyFont="1" applyFill="1"/>
    <xf numFmtId="14" fontId="2" fillId="6" borderId="0" xfId="0" applyNumberFormat="1" applyFont="1" applyFill="1"/>
    <xf numFmtId="164" fontId="2" fillId="7" borderId="0" xfId="0" applyNumberFormat="1" applyFont="1" applyFill="1"/>
    <xf numFmtId="14" fontId="2" fillId="7" borderId="0" xfId="0" applyNumberFormat="1" applyFont="1" applyFill="1"/>
    <xf numFmtId="164" fontId="2" fillId="9" borderId="0" xfId="0" applyNumberFormat="1" applyFont="1" applyFill="1"/>
    <xf numFmtId="14" fontId="2" fillId="9" borderId="0" xfId="0" applyNumberFormat="1" applyFont="1" applyFill="1"/>
    <xf numFmtId="0" fontId="0" fillId="0" borderId="0" xfId="0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164" fontId="2" fillId="8" borderId="0" xfId="0" applyNumberFormat="1" applyFont="1" applyFill="1"/>
    <xf numFmtId="14" fontId="2" fillId="8" borderId="0" xfId="0" applyNumberFormat="1" applyFont="1" applyFill="1"/>
    <xf numFmtId="0" fontId="1" fillId="0" borderId="0" xfId="0" quotePrefix="1" applyFont="1" applyAlignment="1">
      <alignment horizontal="center"/>
    </xf>
    <xf numFmtId="165" fontId="1" fillId="5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1" fillId="10" borderId="0" xfId="0" applyFont="1" applyFill="1"/>
    <xf numFmtId="165" fontId="1" fillId="0" borderId="0" xfId="0" applyNumberFormat="1" applyFont="1"/>
    <xf numFmtId="166" fontId="1" fillId="0" borderId="0" xfId="0" applyNumberFormat="1" applyFont="1"/>
    <xf numFmtId="167" fontId="1" fillId="5" borderId="0" xfId="0" applyNumberFormat="1" applyFont="1" applyFill="1"/>
    <xf numFmtId="167" fontId="1" fillId="0" borderId="0" xfId="0" applyNumberFormat="1" applyFont="1"/>
    <xf numFmtId="168" fontId="0" fillId="0" borderId="0" xfId="1" applyNumberFormat="1" applyFont="1"/>
    <xf numFmtId="168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168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168" fontId="0" fillId="0" borderId="0" xfId="1" applyNumberFormat="1" applyFont="1" applyBorder="1"/>
    <xf numFmtId="0" fontId="0" fillId="0" borderId="6" xfId="0" applyBorder="1"/>
    <xf numFmtId="168" fontId="5" fillId="0" borderId="0" xfId="1" applyNumberFormat="1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168" fontId="0" fillId="0" borderId="8" xfId="1" applyNumberFormat="1" applyFont="1" applyBorder="1"/>
    <xf numFmtId="0" fontId="0" fillId="0" borderId="9" xfId="0" applyBorder="1"/>
    <xf numFmtId="166" fontId="0" fillId="0" borderId="0" xfId="0" applyNumberFormat="1"/>
    <xf numFmtId="164" fontId="0" fillId="0" borderId="0" xfId="0" applyNumberFormat="1"/>
    <xf numFmtId="0" fontId="9" fillId="0" borderId="0" xfId="0" applyFont="1"/>
    <xf numFmtId="0" fontId="1" fillId="0" borderId="10" xfId="0" applyFont="1" applyBorder="1"/>
    <xf numFmtId="168" fontId="1" fillId="0" borderId="10" xfId="1" applyNumberFormat="1" applyFont="1" applyFill="1" applyBorder="1" applyAlignment="1">
      <alignment horizontal="center"/>
    </xf>
    <xf numFmtId="0" fontId="6" fillId="0" borderId="3" xfId="0" applyFont="1" applyBorder="1"/>
    <xf numFmtId="168" fontId="0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8" fontId="1" fillId="0" borderId="0" xfId="1" applyNumberFormat="1" applyFont="1" applyBorder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/>
    <xf numFmtId="168" fontId="8" fillId="0" borderId="0" xfId="1" applyNumberFormat="1" applyFont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0" fontId="6" fillId="0" borderId="8" xfId="0" applyFont="1" applyBorder="1"/>
    <xf numFmtId="168" fontId="0" fillId="0" borderId="8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8" fontId="1" fillId="0" borderId="8" xfId="1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68" fontId="1" fillId="0" borderId="10" xfId="1" applyNumberFormat="1" applyFont="1" applyBorder="1" applyAlignment="1">
      <alignment horizontal="center"/>
    </xf>
    <xf numFmtId="168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" fillId="0" borderId="0" xfId="2" applyFont="1"/>
    <xf numFmtId="168" fontId="11" fillId="11" borderId="0" xfId="1" applyNumberFormat="1" applyFont="1" applyFill="1" applyAlignment="1">
      <alignment horizontal="center"/>
    </xf>
    <xf numFmtId="0" fontId="11" fillId="11" borderId="0" xfId="0" applyFont="1" applyFill="1"/>
    <xf numFmtId="44" fontId="12" fillId="0" borderId="0" xfId="1" applyFont="1" applyAlignment="1">
      <alignment horizontal="center"/>
    </xf>
    <xf numFmtId="168" fontId="12" fillId="0" borderId="0" xfId="1" applyNumberFormat="1" applyFont="1" applyAlignment="1">
      <alignment horizontal="center"/>
    </xf>
    <xf numFmtId="168" fontId="13" fillId="0" borderId="0" xfId="1" applyNumberFormat="1" applyFont="1" applyBorder="1"/>
    <xf numFmtId="168" fontId="13" fillId="0" borderId="12" xfId="1" applyNumberFormat="1" applyFont="1" applyBorder="1"/>
    <xf numFmtId="168" fontId="13" fillId="0" borderId="13" xfId="1" applyNumberFormat="1" applyFont="1" applyBorder="1"/>
    <xf numFmtId="168" fontId="13" fillId="0" borderId="14" xfId="1" applyNumberFormat="1" applyFont="1" applyBorder="1"/>
    <xf numFmtId="166" fontId="13" fillId="0" borderId="12" xfId="0" applyNumberFormat="1" applyFont="1" applyBorder="1"/>
    <xf numFmtId="164" fontId="13" fillId="0" borderId="13" xfId="0" applyNumberFormat="1" applyFont="1" applyBorder="1"/>
    <xf numFmtId="164" fontId="13" fillId="0" borderId="14" xfId="0" applyNumberFormat="1" applyFont="1" applyBorder="1"/>
    <xf numFmtId="168" fontId="1" fillId="13" borderId="10" xfId="1" applyNumberFormat="1" applyFont="1" applyFill="1" applyBorder="1" applyAlignment="1">
      <alignment horizontal="center"/>
    </xf>
    <xf numFmtId="168" fontId="0" fillId="13" borderId="0" xfId="1" applyNumberFormat="1" applyFont="1" applyFill="1" applyBorder="1"/>
    <xf numFmtId="168" fontId="1" fillId="0" borderId="11" xfId="1" applyNumberFormat="1" applyFont="1" applyBorder="1" applyAlignment="1">
      <alignment horizontal="center"/>
    </xf>
    <xf numFmtId="168" fontId="0" fillId="0" borderId="15" xfId="1" applyNumberFormat="1" applyFont="1" applyBorder="1"/>
    <xf numFmtId="168" fontId="0" fillId="0" borderId="17" xfId="1" applyNumberFormat="1" applyFont="1" applyBorder="1"/>
    <xf numFmtId="168" fontId="9" fillId="0" borderId="0" xfId="1" applyNumberFormat="1" applyFont="1" applyBorder="1" applyAlignment="1">
      <alignment horizontal="center"/>
    </xf>
    <xf numFmtId="0" fontId="0" fillId="14" borderId="0" xfId="0" applyFill="1"/>
    <xf numFmtId="168" fontId="0" fillId="15" borderId="0" xfId="1" applyNumberFormat="1" applyFont="1" applyFill="1" applyBorder="1"/>
    <xf numFmtId="168" fontId="0" fillId="14" borderId="15" xfId="1" applyNumberFormat="1" applyFont="1" applyFill="1" applyBorder="1"/>
    <xf numFmtId="168" fontId="0" fillId="14" borderId="0" xfId="1" applyNumberFormat="1" applyFont="1" applyFill="1" applyBorder="1"/>
    <xf numFmtId="168" fontId="5" fillId="14" borderId="0" xfId="1" applyNumberFormat="1" applyFont="1" applyFill="1" applyBorder="1"/>
    <xf numFmtId="168" fontId="0" fillId="15" borderId="1" xfId="1" applyNumberFormat="1" applyFont="1" applyFill="1" applyBorder="1"/>
    <xf numFmtId="168" fontId="0" fillId="14" borderId="16" xfId="1" applyNumberFormat="1" applyFont="1" applyFill="1" applyBorder="1"/>
    <xf numFmtId="168" fontId="0" fillId="14" borderId="1" xfId="1" applyNumberFormat="1" applyFont="1" applyFill="1" applyBorder="1"/>
    <xf numFmtId="0" fontId="1" fillId="14" borderId="0" xfId="0" applyFont="1" applyFill="1"/>
    <xf numFmtId="0" fontId="0" fillId="10" borderId="0" xfId="0" applyFill="1"/>
    <xf numFmtId="168" fontId="0" fillId="10" borderId="0" xfId="1" applyNumberFormat="1" applyFont="1" applyFill="1" applyBorder="1"/>
    <xf numFmtId="168" fontId="0" fillId="10" borderId="18" xfId="1" applyNumberFormat="1" applyFont="1" applyFill="1" applyBorder="1"/>
    <xf numFmtId="0" fontId="1" fillId="1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12" borderId="0" xfId="0" applyFont="1" applyFill="1" applyAlignment="1">
      <alignment horizontal="left"/>
    </xf>
    <xf numFmtId="0" fontId="2" fillId="8" borderId="0" xfId="0" applyFont="1" applyFill="1" applyAlignment="1">
      <alignment horizontal="center"/>
    </xf>
    <xf numFmtId="0" fontId="1" fillId="11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63500</xdr:rowOff>
    </xdr:from>
    <xdr:to>
      <xdr:col>9</xdr:col>
      <xdr:colOff>66815</xdr:colOff>
      <xdr:row>18</xdr:row>
      <xdr:rowOff>23091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62B31-F324-9B42-A64D-9AF210518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9500"/>
          <a:ext cx="10707106" cy="2601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144F-095D-4B56-90C6-FAA06F043B83}">
  <sheetPr>
    <pageSetUpPr fitToPage="1"/>
  </sheetPr>
  <dimension ref="B3:N63"/>
  <sheetViews>
    <sheetView tabSelected="1" view="pageBreakPreview" topLeftCell="D1" zoomScale="60" zoomScaleNormal="100" workbookViewId="0">
      <selection activeCell="M24" sqref="M24"/>
    </sheetView>
  </sheetViews>
  <sheetFormatPr defaultRowHeight="15.75" x14ac:dyDescent="0.25"/>
  <cols>
    <col min="5" max="5" width="2.25" customWidth="1"/>
    <col min="6" max="6" width="3.375" style="2" customWidth="1"/>
    <col min="7" max="7" width="26.75" customWidth="1"/>
    <col min="8" max="8" width="3.125" customWidth="1"/>
    <col min="9" max="9" width="20" style="48" customWidth="1"/>
    <col min="10" max="11" width="17.375" style="48" customWidth="1"/>
    <col min="12" max="12" width="16.125" style="48" customWidth="1"/>
    <col min="13" max="13" width="34.875" customWidth="1"/>
    <col min="14" max="14" width="2" customWidth="1"/>
  </cols>
  <sheetData>
    <row r="3" spans="2:14" ht="30.75" customHeight="1" x14ac:dyDescent="0.25">
      <c r="F3" s="63"/>
    </row>
    <row r="4" spans="2:14" x14ac:dyDescent="0.25">
      <c r="E4" s="53"/>
      <c r="G4" s="55"/>
      <c r="H4" s="55"/>
      <c r="I4" s="56"/>
      <c r="J4" s="56"/>
      <c r="K4" s="56"/>
      <c r="L4" s="56"/>
      <c r="M4" s="55"/>
      <c r="N4" s="57"/>
    </row>
    <row r="5" spans="2:14" ht="18.75" x14ac:dyDescent="0.3">
      <c r="E5" s="58"/>
      <c r="F5" s="89" t="s">
        <v>130</v>
      </c>
      <c r="I5" s="59"/>
      <c r="J5" s="59"/>
      <c r="K5" s="59"/>
      <c r="L5" s="59"/>
      <c r="N5" s="60"/>
    </row>
    <row r="6" spans="2:14" ht="16.5" thickBot="1" x14ac:dyDescent="0.3">
      <c r="E6" s="58"/>
      <c r="I6" s="59"/>
      <c r="J6" s="59"/>
      <c r="K6" s="59"/>
      <c r="L6" s="59"/>
      <c r="N6" s="60"/>
    </row>
    <row r="7" spans="2:14" ht="16.5" thickBot="1" x14ac:dyDescent="0.3">
      <c r="E7" s="58"/>
      <c r="F7" s="70"/>
      <c r="G7" s="70" t="s">
        <v>2</v>
      </c>
      <c r="H7" s="70"/>
      <c r="I7" s="106" t="s">
        <v>92</v>
      </c>
      <c r="J7" s="106" t="s">
        <v>93</v>
      </c>
      <c r="K7" s="108" t="s">
        <v>148</v>
      </c>
      <c r="L7" s="91" t="s">
        <v>113</v>
      </c>
      <c r="M7" s="71" t="s">
        <v>125</v>
      </c>
      <c r="N7" s="60"/>
    </row>
    <row r="8" spans="2:14" x14ac:dyDescent="0.25">
      <c r="E8" s="58"/>
      <c r="I8" s="107"/>
      <c r="J8" s="107"/>
      <c r="K8" s="109"/>
      <c r="L8" s="59"/>
      <c r="N8" s="60"/>
    </row>
    <row r="9" spans="2:14" x14ac:dyDescent="0.25">
      <c r="E9" s="58"/>
      <c r="G9" t="s">
        <v>6</v>
      </c>
      <c r="I9" s="107">
        <v>39690</v>
      </c>
      <c r="J9" s="107">
        <f>'Fire Operations Budget'!K40</f>
        <v>44800</v>
      </c>
      <c r="K9" s="109">
        <v>50500</v>
      </c>
      <c r="L9" s="59">
        <f>K9-J9</f>
        <v>5700</v>
      </c>
      <c r="N9" s="60"/>
    </row>
    <row r="10" spans="2:14" x14ac:dyDescent="0.25">
      <c r="B10" s="2"/>
      <c r="E10" s="58"/>
      <c r="G10" t="s">
        <v>7</v>
      </c>
      <c r="I10" s="107">
        <v>15300</v>
      </c>
      <c r="J10" s="107">
        <f>'Fire Operations Budget'!K79</f>
        <v>46950</v>
      </c>
      <c r="K10" s="109">
        <v>39000</v>
      </c>
      <c r="L10" s="59">
        <f t="shared" ref="L10:L34" si="0">K10-J10</f>
        <v>-7950</v>
      </c>
      <c r="M10" t="s">
        <v>128</v>
      </c>
      <c r="N10" s="60"/>
    </row>
    <row r="11" spans="2:14" x14ac:dyDescent="0.25">
      <c r="E11" s="58"/>
      <c r="G11" t="s">
        <v>15</v>
      </c>
      <c r="I11" s="107">
        <v>22150</v>
      </c>
      <c r="J11" s="107">
        <f>'Fire Operations Budget'!K56</f>
        <v>26900</v>
      </c>
      <c r="K11" s="109">
        <v>27400</v>
      </c>
      <c r="L11" s="59">
        <f t="shared" si="0"/>
        <v>500</v>
      </c>
      <c r="N11" s="60"/>
    </row>
    <row r="12" spans="2:14" x14ac:dyDescent="0.25">
      <c r="E12" s="58"/>
      <c r="G12" t="s">
        <v>16</v>
      </c>
      <c r="I12" s="107">
        <v>22850</v>
      </c>
      <c r="J12" s="107">
        <f>'Fire Operations Budget'!K91</f>
        <v>23600</v>
      </c>
      <c r="K12" s="109">
        <v>28000</v>
      </c>
      <c r="L12" s="59">
        <f t="shared" si="0"/>
        <v>4400</v>
      </c>
      <c r="N12" s="60"/>
    </row>
    <row r="13" spans="2:14" x14ac:dyDescent="0.25">
      <c r="E13" s="58"/>
      <c r="G13" s="112" t="s">
        <v>17</v>
      </c>
      <c r="H13" s="112"/>
      <c r="I13" s="113">
        <v>25000</v>
      </c>
      <c r="J13" s="113">
        <v>25000</v>
      </c>
      <c r="K13" s="114">
        <v>27307</v>
      </c>
      <c r="L13" s="115">
        <v>2307</v>
      </c>
      <c r="M13" s="112"/>
      <c r="N13" s="60"/>
    </row>
    <row r="14" spans="2:14" x14ac:dyDescent="0.25">
      <c r="E14" s="58"/>
      <c r="G14" t="s">
        <v>18</v>
      </c>
      <c r="I14" s="107">
        <v>18000</v>
      </c>
      <c r="J14" s="107">
        <f>'Fire Operations Budget'!K64</f>
        <v>10000</v>
      </c>
      <c r="K14" s="109">
        <v>10000</v>
      </c>
      <c r="L14" s="59">
        <f t="shared" si="0"/>
        <v>0</v>
      </c>
      <c r="N14" s="60"/>
    </row>
    <row r="15" spans="2:14" x14ac:dyDescent="0.25">
      <c r="E15" s="58"/>
      <c r="G15" t="s">
        <v>20</v>
      </c>
      <c r="I15" s="107">
        <v>2500</v>
      </c>
      <c r="J15" s="107">
        <v>2500</v>
      </c>
      <c r="K15" s="109">
        <v>2500</v>
      </c>
      <c r="L15" s="59">
        <f t="shared" si="0"/>
        <v>0</v>
      </c>
      <c r="N15" s="60"/>
    </row>
    <row r="16" spans="2:14" x14ac:dyDescent="0.25">
      <c r="E16" s="58"/>
      <c r="G16" s="112" t="s">
        <v>107</v>
      </c>
      <c r="H16" s="112"/>
      <c r="I16" s="113"/>
      <c r="J16" s="113">
        <v>40000</v>
      </c>
      <c r="K16" s="114">
        <v>40000</v>
      </c>
      <c r="L16" s="116">
        <f t="shared" si="0"/>
        <v>0</v>
      </c>
      <c r="M16" t="s">
        <v>127</v>
      </c>
      <c r="N16" s="60"/>
    </row>
    <row r="17" spans="5:14" x14ac:dyDescent="0.25">
      <c r="E17" s="58"/>
      <c r="G17" s="112" t="s">
        <v>21</v>
      </c>
      <c r="H17" s="112"/>
      <c r="I17" s="113">
        <v>1000</v>
      </c>
      <c r="J17" s="113">
        <v>1000</v>
      </c>
      <c r="K17" s="114">
        <v>1000</v>
      </c>
      <c r="L17" s="115">
        <f t="shared" si="0"/>
        <v>0</v>
      </c>
      <c r="N17" s="60"/>
    </row>
    <row r="18" spans="5:14" x14ac:dyDescent="0.25">
      <c r="E18" s="58"/>
      <c r="G18" s="112" t="s">
        <v>22</v>
      </c>
      <c r="H18" s="112"/>
      <c r="I18" s="113">
        <v>0</v>
      </c>
      <c r="J18" s="113">
        <v>0</v>
      </c>
      <c r="K18" s="114"/>
      <c r="L18" s="115">
        <f t="shared" si="0"/>
        <v>0</v>
      </c>
      <c r="N18" s="60"/>
    </row>
    <row r="19" spans="5:14" x14ac:dyDescent="0.25">
      <c r="E19" s="58"/>
      <c r="G19" s="112" t="s">
        <v>23</v>
      </c>
      <c r="H19" s="112"/>
      <c r="I19" s="113">
        <v>2000</v>
      </c>
      <c r="J19" s="113">
        <v>2000</v>
      </c>
      <c r="K19" s="114">
        <v>2000</v>
      </c>
      <c r="L19" s="115">
        <f t="shared" si="0"/>
        <v>0</v>
      </c>
      <c r="N19" s="60"/>
    </row>
    <row r="20" spans="5:14" x14ac:dyDescent="0.25">
      <c r="E20" s="58"/>
      <c r="F20" s="120"/>
      <c r="G20" s="112" t="s">
        <v>24</v>
      </c>
      <c r="H20" s="112"/>
      <c r="I20" s="113">
        <v>60943</v>
      </c>
      <c r="J20" s="113">
        <v>60943</v>
      </c>
      <c r="K20" s="114">
        <v>60943</v>
      </c>
      <c r="L20" s="115">
        <f t="shared" si="0"/>
        <v>0</v>
      </c>
      <c r="N20" s="60"/>
    </row>
    <row r="21" spans="5:14" hidden="1" x14ac:dyDescent="0.25">
      <c r="E21" s="58"/>
      <c r="G21" s="112" t="s">
        <v>108</v>
      </c>
      <c r="H21" s="112"/>
      <c r="I21" s="113"/>
      <c r="J21" s="113">
        <v>0</v>
      </c>
      <c r="K21" s="114"/>
      <c r="L21" s="115">
        <f t="shared" si="0"/>
        <v>0</v>
      </c>
      <c r="M21" t="s">
        <v>132</v>
      </c>
      <c r="N21" s="60"/>
    </row>
    <row r="22" spans="5:14" x14ac:dyDescent="0.25">
      <c r="E22" s="58"/>
      <c r="G22" s="112" t="s">
        <v>25</v>
      </c>
      <c r="H22" s="112"/>
      <c r="I22" s="113">
        <v>4500</v>
      </c>
      <c r="J22" s="113">
        <v>4500</v>
      </c>
      <c r="K22" s="114">
        <v>4500</v>
      </c>
      <c r="L22" s="115">
        <f t="shared" si="0"/>
        <v>0</v>
      </c>
      <c r="N22" s="60"/>
    </row>
    <row r="23" spans="5:14" x14ac:dyDescent="0.25">
      <c r="E23" s="58"/>
      <c r="G23" s="112" t="s">
        <v>26</v>
      </c>
      <c r="H23" s="112"/>
      <c r="I23" s="113">
        <v>1500</v>
      </c>
      <c r="J23" s="113">
        <v>1500</v>
      </c>
      <c r="K23" s="114">
        <v>1500</v>
      </c>
      <c r="L23" s="115">
        <f t="shared" si="0"/>
        <v>0</v>
      </c>
      <c r="N23" s="60"/>
    </row>
    <row r="24" spans="5:14" x14ac:dyDescent="0.25">
      <c r="E24" s="58"/>
      <c r="G24" s="112" t="s">
        <v>27</v>
      </c>
      <c r="H24" s="112"/>
      <c r="I24" s="113">
        <v>15000</v>
      </c>
      <c r="J24" s="113">
        <v>15000</v>
      </c>
      <c r="K24" s="114">
        <v>15000</v>
      </c>
      <c r="L24" s="115">
        <f t="shared" si="0"/>
        <v>0</v>
      </c>
      <c r="N24" s="60"/>
    </row>
    <row r="25" spans="5:14" x14ac:dyDescent="0.25">
      <c r="E25" s="58"/>
      <c r="G25" s="112" t="s">
        <v>28</v>
      </c>
      <c r="H25" s="112"/>
      <c r="I25" s="113">
        <v>80000</v>
      </c>
      <c r="J25" s="113">
        <v>88000</v>
      </c>
      <c r="K25" s="114">
        <v>88000</v>
      </c>
      <c r="L25" s="115">
        <f t="shared" si="0"/>
        <v>0</v>
      </c>
      <c r="N25" s="60"/>
    </row>
    <row r="26" spans="5:14" x14ac:dyDescent="0.25">
      <c r="E26" s="58"/>
      <c r="G26" s="112" t="s">
        <v>29</v>
      </c>
      <c r="H26" s="112"/>
      <c r="I26" s="113">
        <v>100000</v>
      </c>
      <c r="J26" s="113">
        <v>80000</v>
      </c>
      <c r="K26" s="114">
        <v>80000</v>
      </c>
      <c r="L26" s="115">
        <f t="shared" si="0"/>
        <v>0</v>
      </c>
      <c r="N26" s="60"/>
    </row>
    <row r="27" spans="5:14" x14ac:dyDescent="0.25">
      <c r="E27" s="58"/>
      <c r="G27" s="112" t="s">
        <v>30</v>
      </c>
      <c r="H27" s="112"/>
      <c r="I27" s="113">
        <v>5500</v>
      </c>
      <c r="J27" s="113">
        <v>5500</v>
      </c>
      <c r="K27" s="114">
        <v>5500</v>
      </c>
      <c r="L27" s="115">
        <f t="shared" si="0"/>
        <v>0</v>
      </c>
      <c r="N27" s="60"/>
    </row>
    <row r="28" spans="5:14" x14ac:dyDescent="0.25">
      <c r="E28" s="58"/>
      <c r="G28" s="112" t="s">
        <v>31</v>
      </c>
      <c r="H28" s="112"/>
      <c r="I28" s="113">
        <v>45000</v>
      </c>
      <c r="J28" s="113">
        <v>54000</v>
      </c>
      <c r="K28" s="114">
        <v>54000</v>
      </c>
      <c r="L28" s="115"/>
      <c r="N28" s="60"/>
    </row>
    <row r="29" spans="5:14" x14ac:dyDescent="0.25">
      <c r="E29" s="58"/>
      <c r="G29" s="112" t="s">
        <v>32</v>
      </c>
      <c r="H29" s="112"/>
      <c r="I29" s="113">
        <v>8529</v>
      </c>
      <c r="J29" s="113">
        <v>5500</v>
      </c>
      <c r="K29" s="114">
        <v>5500</v>
      </c>
      <c r="L29" s="115">
        <f t="shared" si="0"/>
        <v>0</v>
      </c>
      <c r="M29" t="s">
        <v>169</v>
      </c>
      <c r="N29" s="60"/>
    </row>
    <row r="30" spans="5:14" x14ac:dyDescent="0.25">
      <c r="E30" s="58"/>
      <c r="G30" s="112" t="s">
        <v>33</v>
      </c>
      <c r="H30" s="112"/>
      <c r="I30" s="113">
        <v>8000</v>
      </c>
      <c r="J30" s="113">
        <v>0</v>
      </c>
      <c r="K30" s="114"/>
      <c r="L30" s="115">
        <f t="shared" si="0"/>
        <v>0</v>
      </c>
      <c r="M30" t="s">
        <v>170</v>
      </c>
      <c r="N30" s="60"/>
    </row>
    <row r="31" spans="5:14" x14ac:dyDescent="0.25">
      <c r="E31" s="58"/>
      <c r="G31" s="112" t="s">
        <v>168</v>
      </c>
      <c r="H31" s="112"/>
      <c r="I31" s="113"/>
      <c r="J31" s="113">
        <v>2500</v>
      </c>
      <c r="K31" s="114">
        <v>6250</v>
      </c>
      <c r="L31" s="115">
        <f t="shared" si="0"/>
        <v>3750</v>
      </c>
      <c r="M31" t="s">
        <v>171</v>
      </c>
      <c r="N31" s="60"/>
    </row>
    <row r="32" spans="5:14" ht="16.5" thickBot="1" x14ac:dyDescent="0.3">
      <c r="E32" s="58"/>
      <c r="G32" s="112" t="s">
        <v>34</v>
      </c>
      <c r="H32" s="112"/>
      <c r="I32" s="117">
        <v>2000</v>
      </c>
      <c r="J32" s="117">
        <v>0</v>
      </c>
      <c r="K32" s="118"/>
      <c r="L32" s="119"/>
      <c r="N32" s="60"/>
    </row>
    <row r="33" spans="5:14" ht="16.5" thickTop="1" x14ac:dyDescent="0.25">
      <c r="E33" s="58"/>
      <c r="I33" s="107"/>
      <c r="J33" s="107"/>
      <c r="K33" s="109"/>
      <c r="L33" s="59"/>
      <c r="N33" s="60"/>
    </row>
    <row r="34" spans="5:14" ht="16.5" thickBot="1" x14ac:dyDescent="0.3">
      <c r="E34" s="58"/>
      <c r="G34" s="2" t="s">
        <v>172</v>
      </c>
      <c r="I34" s="107">
        <f>SUM(I9:I32)</f>
        <v>479462</v>
      </c>
      <c r="J34" s="107">
        <f>SUM(J9:J33)</f>
        <v>540193</v>
      </c>
      <c r="K34" s="110">
        <f>SUM(K9:K32)</f>
        <v>548900</v>
      </c>
      <c r="L34" s="99">
        <f t="shared" si="0"/>
        <v>8707</v>
      </c>
      <c r="M34" t="s">
        <v>185</v>
      </c>
      <c r="N34" s="60"/>
    </row>
    <row r="35" spans="5:14" x14ac:dyDescent="0.25">
      <c r="E35" s="58"/>
      <c r="G35" s="2"/>
      <c r="I35" s="59"/>
      <c r="J35" s="59"/>
      <c r="K35" s="59"/>
      <c r="L35" s="61"/>
      <c r="N35" s="60"/>
    </row>
    <row r="36" spans="5:14" x14ac:dyDescent="0.25">
      <c r="E36" s="58"/>
      <c r="G36" s="43" t="s">
        <v>173</v>
      </c>
      <c r="H36" s="121"/>
      <c r="I36" s="122"/>
      <c r="J36" s="122">
        <v>110000</v>
      </c>
      <c r="K36" s="122">
        <v>110000</v>
      </c>
      <c r="L36" s="61">
        <f>K36-J36</f>
        <v>0</v>
      </c>
      <c r="N36" s="60"/>
    </row>
    <row r="37" spans="5:14" x14ac:dyDescent="0.25">
      <c r="E37" s="58"/>
      <c r="G37" s="43" t="s">
        <v>174</v>
      </c>
      <c r="H37" s="121"/>
      <c r="I37" s="122"/>
      <c r="J37" s="122">
        <v>163372</v>
      </c>
      <c r="K37" s="122">
        <v>168074</v>
      </c>
      <c r="L37" s="61">
        <f t="shared" ref="L37:L40" si="1">K37-J37</f>
        <v>4702</v>
      </c>
      <c r="N37" s="60"/>
    </row>
    <row r="38" spans="5:14" x14ac:dyDescent="0.25">
      <c r="E38" s="58"/>
      <c r="G38" s="43" t="s">
        <v>175</v>
      </c>
      <c r="H38" s="121"/>
      <c r="I38" s="122"/>
      <c r="J38" s="122">
        <v>17781</v>
      </c>
      <c r="K38" s="122">
        <v>13079</v>
      </c>
      <c r="L38" s="61">
        <f t="shared" si="1"/>
        <v>-4702</v>
      </c>
      <c r="N38" s="60"/>
    </row>
    <row r="39" spans="5:14" x14ac:dyDescent="0.25">
      <c r="E39" s="58"/>
      <c r="G39" s="43" t="s">
        <v>182</v>
      </c>
      <c r="H39" s="121"/>
      <c r="I39" s="122"/>
      <c r="J39" s="122">
        <v>13620</v>
      </c>
      <c r="K39" s="122"/>
      <c r="L39" s="61">
        <f t="shared" si="1"/>
        <v>-13620</v>
      </c>
      <c r="N39" s="60"/>
    </row>
    <row r="40" spans="5:14" x14ac:dyDescent="0.25">
      <c r="E40" s="58"/>
      <c r="G40" s="43" t="s">
        <v>180</v>
      </c>
      <c r="H40" s="121"/>
      <c r="I40" s="122"/>
      <c r="J40" s="122">
        <v>17380</v>
      </c>
      <c r="K40" s="122"/>
      <c r="L40" s="61">
        <f t="shared" si="1"/>
        <v>-17380</v>
      </c>
      <c r="N40" s="60"/>
    </row>
    <row r="41" spans="5:14" ht="16.5" thickBot="1" x14ac:dyDescent="0.3">
      <c r="E41" s="58"/>
      <c r="G41" s="43" t="s">
        <v>176</v>
      </c>
      <c r="H41" s="121"/>
      <c r="I41" s="122"/>
      <c r="J41" s="123">
        <f>SUM(J34:J40)</f>
        <v>862346</v>
      </c>
      <c r="K41" s="123">
        <f>SUM(K34:K40)</f>
        <v>840053</v>
      </c>
      <c r="L41" s="99">
        <f t="shared" ref="L41" si="2">K41-J41</f>
        <v>-22293</v>
      </c>
      <c r="M41" t="s">
        <v>184</v>
      </c>
      <c r="N41" s="60"/>
    </row>
    <row r="42" spans="5:14" ht="16.5" thickTop="1" x14ac:dyDescent="0.25">
      <c r="E42" s="58"/>
      <c r="G42" s="2"/>
      <c r="I42" s="59"/>
      <c r="J42" s="59"/>
      <c r="K42" s="59"/>
      <c r="L42" s="61"/>
      <c r="N42" s="60"/>
    </row>
    <row r="43" spans="5:14" x14ac:dyDescent="0.25">
      <c r="E43" s="58"/>
      <c r="G43" s="43" t="s">
        <v>177</v>
      </c>
      <c r="H43" s="121"/>
      <c r="I43" s="122"/>
      <c r="J43" s="122">
        <v>396107</v>
      </c>
      <c r="K43" s="122">
        <f>K56</f>
        <v>417164</v>
      </c>
      <c r="L43" s="61">
        <f>K43-J43</f>
        <v>21057</v>
      </c>
      <c r="N43" s="60"/>
    </row>
    <row r="44" spans="5:14" x14ac:dyDescent="0.25">
      <c r="E44" s="58"/>
      <c r="G44" s="43" t="s">
        <v>178</v>
      </c>
      <c r="H44" s="121"/>
      <c r="I44" s="122"/>
      <c r="J44" s="122">
        <v>150937</v>
      </c>
      <c r="K44" s="122">
        <v>150937</v>
      </c>
      <c r="L44" s="61">
        <f t="shared" ref="L44:L46" si="3">K44-J44</f>
        <v>0</v>
      </c>
      <c r="N44" s="60"/>
    </row>
    <row r="45" spans="5:14" x14ac:dyDescent="0.25">
      <c r="E45" s="58"/>
      <c r="G45" s="43" t="s">
        <v>179</v>
      </c>
      <c r="H45" s="121"/>
      <c r="I45" s="122"/>
      <c r="J45" s="122">
        <v>265302</v>
      </c>
      <c r="K45" s="122">
        <f>K41-K43-K44</f>
        <v>271952</v>
      </c>
      <c r="L45" s="61">
        <f t="shared" si="3"/>
        <v>6650</v>
      </c>
      <c r="N45" s="60"/>
    </row>
    <row r="46" spans="5:14" x14ac:dyDescent="0.25">
      <c r="E46" s="58"/>
      <c r="G46" s="43" t="s">
        <v>181</v>
      </c>
      <c r="H46" s="121"/>
      <c r="I46" s="122"/>
      <c r="J46" s="122">
        <v>50000</v>
      </c>
      <c r="K46" s="122"/>
      <c r="L46" s="61">
        <f t="shared" si="3"/>
        <v>-50000</v>
      </c>
      <c r="N46" s="60"/>
    </row>
    <row r="47" spans="5:14" ht="16.5" thickBot="1" x14ac:dyDescent="0.3">
      <c r="E47" s="58"/>
      <c r="G47" s="43"/>
      <c r="H47" s="121"/>
      <c r="I47" s="122"/>
      <c r="J47" s="123">
        <f>SUM(J43:J46)</f>
        <v>862346</v>
      </c>
      <c r="K47" s="123">
        <f>SUM(K43:K45)</f>
        <v>840053</v>
      </c>
      <c r="L47" s="61">
        <f>SUM(L43:L46)</f>
        <v>-22293</v>
      </c>
      <c r="M47" t="s">
        <v>184</v>
      </c>
      <c r="N47" s="60"/>
    </row>
    <row r="48" spans="5:14" ht="17.25" thickTop="1" thickBot="1" x14ac:dyDescent="0.3">
      <c r="E48" s="58"/>
      <c r="G48" s="2"/>
      <c r="I48" s="59"/>
      <c r="J48" s="59"/>
      <c r="K48" s="59"/>
      <c r="L48" s="61"/>
      <c r="N48" s="60"/>
    </row>
    <row r="49" spans="5:14" ht="16.5" thickBot="1" x14ac:dyDescent="0.3">
      <c r="E49" s="58"/>
      <c r="G49" s="2"/>
      <c r="I49" s="100" t="s">
        <v>186</v>
      </c>
      <c r="J49" s="101"/>
      <c r="K49" s="102">
        <v>8707</v>
      </c>
      <c r="L49" s="61"/>
      <c r="M49" t="s">
        <v>183</v>
      </c>
      <c r="N49" s="60"/>
    </row>
    <row r="50" spans="5:14" x14ac:dyDescent="0.25">
      <c r="E50" s="58"/>
      <c r="G50" s="2"/>
      <c r="I50" s="59"/>
      <c r="J50" s="59"/>
      <c r="K50" s="59"/>
      <c r="L50" s="61"/>
      <c r="N50" s="60"/>
    </row>
    <row r="51" spans="5:14" x14ac:dyDescent="0.25">
      <c r="E51" s="58"/>
      <c r="I51" s="59"/>
      <c r="J51" s="59"/>
      <c r="K51" s="59"/>
      <c r="L51" s="59"/>
      <c r="N51" s="60"/>
    </row>
    <row r="52" spans="5:14" x14ac:dyDescent="0.25">
      <c r="E52" s="58"/>
      <c r="G52" s="2" t="s">
        <v>129</v>
      </c>
      <c r="I52" s="67"/>
      <c r="J52" s="68"/>
      <c r="K52" s="68"/>
      <c r="L52" s="59">
        <f>K52-J52</f>
        <v>0</v>
      </c>
      <c r="N52" s="60"/>
    </row>
    <row r="53" spans="5:14" ht="16.5" thickBot="1" x14ac:dyDescent="0.3">
      <c r="E53" s="58"/>
      <c r="G53" s="69"/>
      <c r="I53" s="45"/>
      <c r="J53" s="12"/>
      <c r="K53" s="12"/>
      <c r="L53"/>
      <c r="N53" s="60"/>
    </row>
    <row r="54" spans="5:14" ht="16.5" thickBot="1" x14ac:dyDescent="0.3">
      <c r="E54" s="58"/>
      <c r="G54" s="69"/>
      <c r="I54" s="103" t="s">
        <v>167</v>
      </c>
      <c r="J54" s="104"/>
      <c r="K54" s="105">
        <v>8707</v>
      </c>
      <c r="L54" s="59"/>
      <c r="M54" t="s">
        <v>183</v>
      </c>
      <c r="N54" s="60"/>
    </row>
    <row r="55" spans="5:14" x14ac:dyDescent="0.25">
      <c r="E55" s="58"/>
      <c r="G55" s="2"/>
      <c r="I55" s="45"/>
      <c r="J55" s="12"/>
      <c r="K55" s="12"/>
      <c r="L55" s="59"/>
      <c r="N55" s="60"/>
    </row>
    <row r="56" spans="5:14" x14ac:dyDescent="0.25">
      <c r="E56" s="58"/>
      <c r="G56" s="94">
        <v>0.76</v>
      </c>
      <c r="I56" s="48">
        <f>I34*G56</f>
        <v>364391.12</v>
      </c>
      <c r="J56" s="48">
        <f>J34*G56</f>
        <v>410546.68</v>
      </c>
      <c r="K56" s="48">
        <v>417164</v>
      </c>
      <c r="L56" s="59"/>
      <c r="N56" s="60"/>
    </row>
    <row r="57" spans="5:14" x14ac:dyDescent="0.25">
      <c r="E57" s="58"/>
      <c r="G57" s="45"/>
      <c r="J57" s="12"/>
      <c r="K57" s="12"/>
      <c r="L57" s="59"/>
      <c r="N57" s="60"/>
    </row>
    <row r="58" spans="5:14" x14ac:dyDescent="0.25">
      <c r="E58" s="58"/>
      <c r="G58" s="94">
        <v>0.24</v>
      </c>
      <c r="I58" s="48">
        <f>I34*G58</f>
        <v>115070.87999999999</v>
      </c>
      <c r="J58" s="48">
        <f>J34*G58</f>
        <v>129646.31999999999</v>
      </c>
      <c r="K58" s="48">
        <v>131736</v>
      </c>
      <c r="L58" s="59"/>
      <c r="N58" s="60"/>
    </row>
    <row r="59" spans="5:14" x14ac:dyDescent="0.25">
      <c r="E59" s="58"/>
      <c r="G59" s="94"/>
      <c r="L59" s="59"/>
      <c r="N59" s="60"/>
    </row>
    <row r="60" spans="5:14" x14ac:dyDescent="0.25">
      <c r="E60" s="58"/>
      <c r="G60" s="94"/>
      <c r="L60" s="59"/>
      <c r="N60" s="60"/>
    </row>
    <row r="61" spans="5:14" x14ac:dyDescent="0.25">
      <c r="E61" s="58"/>
      <c r="G61" s="94"/>
      <c r="L61" s="59"/>
      <c r="N61" s="60"/>
    </row>
    <row r="62" spans="5:14" x14ac:dyDescent="0.25">
      <c r="E62" s="58"/>
      <c r="I62" s="59"/>
      <c r="J62" s="59"/>
      <c r="K62" s="59"/>
      <c r="L62" s="59"/>
      <c r="N62" s="60"/>
    </row>
    <row r="63" spans="5:14" x14ac:dyDescent="0.25">
      <c r="E63" s="62"/>
      <c r="F63" s="63"/>
      <c r="G63" s="64"/>
      <c r="H63" s="64"/>
      <c r="I63" s="65"/>
      <c r="J63" s="65"/>
      <c r="K63" s="65"/>
      <c r="L63" s="65"/>
      <c r="M63" s="64"/>
      <c r="N63" s="66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E416-168F-4226-9EB3-0869F5697598}">
  <sheetPr>
    <pageSetUpPr fitToPage="1"/>
  </sheetPr>
  <dimension ref="B3:N47"/>
  <sheetViews>
    <sheetView topLeftCell="D8" workbookViewId="0">
      <selection activeCell="Q24" sqref="Q24"/>
    </sheetView>
  </sheetViews>
  <sheetFormatPr defaultRowHeight="15.75" x14ac:dyDescent="0.25"/>
  <cols>
    <col min="5" max="5" width="2.25" customWidth="1"/>
    <col min="6" max="6" width="3.375" style="2" customWidth="1"/>
    <col min="7" max="7" width="26.75" customWidth="1"/>
    <col min="8" max="8" width="3.125" customWidth="1"/>
    <col min="9" max="9" width="17.25" style="48" customWidth="1"/>
    <col min="10" max="11" width="17.375" style="48" customWidth="1"/>
    <col min="12" max="12" width="16.125" style="48" customWidth="1"/>
    <col min="13" max="13" width="34.875" customWidth="1"/>
    <col min="14" max="14" width="2" customWidth="1"/>
  </cols>
  <sheetData>
    <row r="3" spans="2:14" ht="30.75" customHeight="1" x14ac:dyDescent="0.25">
      <c r="F3" s="63"/>
    </row>
    <row r="4" spans="2:14" x14ac:dyDescent="0.25">
      <c r="E4" s="53"/>
      <c r="G4" s="55"/>
      <c r="H4" s="55"/>
      <c r="I4" s="56"/>
      <c r="J4" s="56"/>
      <c r="K4" s="56"/>
      <c r="L4" s="56"/>
      <c r="M4" s="55"/>
      <c r="N4" s="57"/>
    </row>
    <row r="5" spans="2:14" ht="18.75" x14ac:dyDescent="0.3">
      <c r="E5" s="58"/>
      <c r="F5" s="89" t="s">
        <v>130</v>
      </c>
      <c r="I5" s="59"/>
      <c r="J5" s="59"/>
      <c r="K5" s="59"/>
      <c r="L5" s="59"/>
      <c r="N5" s="60"/>
    </row>
    <row r="6" spans="2:14" ht="16.5" thickBot="1" x14ac:dyDescent="0.3">
      <c r="E6" s="58"/>
      <c r="I6" s="59"/>
      <c r="J6" s="59"/>
      <c r="K6" s="59"/>
      <c r="L6" s="59"/>
      <c r="N6" s="60"/>
    </row>
    <row r="7" spans="2:14" ht="16.5" thickBot="1" x14ac:dyDescent="0.3">
      <c r="E7" s="58"/>
      <c r="F7" s="70"/>
      <c r="G7" s="70" t="s">
        <v>2</v>
      </c>
      <c r="H7" s="70"/>
      <c r="I7" s="106" t="s">
        <v>92</v>
      </c>
      <c r="J7" s="106" t="s">
        <v>93</v>
      </c>
      <c r="K7" s="108" t="s">
        <v>148</v>
      </c>
      <c r="L7" s="91" t="s">
        <v>113</v>
      </c>
      <c r="M7" s="71" t="s">
        <v>125</v>
      </c>
      <c r="N7" s="60"/>
    </row>
    <row r="8" spans="2:14" x14ac:dyDescent="0.25">
      <c r="E8" s="58"/>
      <c r="I8" s="107"/>
      <c r="J8" s="107"/>
      <c r="K8" s="109"/>
      <c r="L8" s="59"/>
      <c r="N8" s="60"/>
    </row>
    <row r="9" spans="2:14" x14ac:dyDescent="0.25">
      <c r="E9" s="58"/>
      <c r="G9" t="s">
        <v>6</v>
      </c>
      <c r="I9" s="107">
        <v>39690</v>
      </c>
      <c r="J9" s="107">
        <f>'Fire Operations Budget'!K40</f>
        <v>44800</v>
      </c>
      <c r="K9" s="109">
        <f>'Fire Operations Budget'!L40</f>
        <v>50500</v>
      </c>
      <c r="L9" s="59">
        <f>K9-J9</f>
        <v>5700</v>
      </c>
      <c r="N9" s="60"/>
    </row>
    <row r="10" spans="2:14" x14ac:dyDescent="0.25">
      <c r="B10" s="2"/>
      <c r="E10" s="58"/>
      <c r="G10" t="s">
        <v>7</v>
      </c>
      <c r="I10" s="107">
        <v>15300</v>
      </c>
      <c r="J10" s="107">
        <f>'Fire Operations Budget'!K79</f>
        <v>46950</v>
      </c>
      <c r="K10" s="109">
        <f>'Fire Operations Budget'!L79</f>
        <v>39000</v>
      </c>
      <c r="L10" s="59">
        <f t="shared" ref="L10:L34" si="0">K10-J10</f>
        <v>-7950</v>
      </c>
      <c r="M10" t="s">
        <v>128</v>
      </c>
      <c r="N10" s="60"/>
    </row>
    <row r="11" spans="2:14" x14ac:dyDescent="0.25">
      <c r="E11" s="58"/>
      <c r="G11" t="s">
        <v>15</v>
      </c>
      <c r="I11" s="107">
        <v>22150</v>
      </c>
      <c r="J11" s="107">
        <f>'Fire Operations Budget'!K56</f>
        <v>26900</v>
      </c>
      <c r="K11" s="109">
        <f>'Fire Operations Budget'!L56</f>
        <v>27400</v>
      </c>
      <c r="L11" s="59">
        <f t="shared" si="0"/>
        <v>500</v>
      </c>
      <c r="N11" s="60"/>
    </row>
    <row r="12" spans="2:14" x14ac:dyDescent="0.25">
      <c r="E12" s="58"/>
      <c r="G12" t="s">
        <v>16</v>
      </c>
      <c r="I12" s="107">
        <v>22850</v>
      </c>
      <c r="J12" s="107">
        <f>'Fire Operations Budget'!K91</f>
        <v>23600</v>
      </c>
      <c r="K12" s="109">
        <f>'Fire Operations Budget'!L91</f>
        <v>28000</v>
      </c>
      <c r="L12" s="59">
        <f t="shared" si="0"/>
        <v>4400</v>
      </c>
      <c r="N12" s="60"/>
    </row>
    <row r="13" spans="2:14" x14ac:dyDescent="0.25">
      <c r="E13" s="58"/>
      <c r="G13" s="112" t="s">
        <v>17</v>
      </c>
      <c r="H13" s="112"/>
      <c r="I13" s="113">
        <v>25000</v>
      </c>
      <c r="J13" s="113">
        <v>25000</v>
      </c>
      <c r="K13" s="114">
        <v>27307</v>
      </c>
      <c r="L13" s="115">
        <v>2307</v>
      </c>
      <c r="M13" s="112"/>
      <c r="N13" s="60"/>
    </row>
    <row r="14" spans="2:14" x14ac:dyDescent="0.25">
      <c r="E14" s="58"/>
      <c r="G14" t="s">
        <v>18</v>
      </c>
      <c r="I14" s="107">
        <v>18000</v>
      </c>
      <c r="J14" s="107">
        <f>'Fire Operations Budget'!K64</f>
        <v>10000</v>
      </c>
      <c r="K14" s="109">
        <f>'Fire Operations Budget'!L64</f>
        <v>10000</v>
      </c>
      <c r="L14" s="59">
        <f t="shared" si="0"/>
        <v>0</v>
      </c>
      <c r="N14" s="60"/>
    </row>
    <row r="15" spans="2:14" x14ac:dyDescent="0.25">
      <c r="E15" s="58"/>
      <c r="G15" t="s">
        <v>20</v>
      </c>
      <c r="I15" s="107">
        <v>2500</v>
      </c>
      <c r="J15" s="107">
        <v>2500</v>
      </c>
      <c r="K15" s="109">
        <v>2500</v>
      </c>
      <c r="L15" s="59">
        <f t="shared" si="0"/>
        <v>0</v>
      </c>
      <c r="N15" s="60"/>
    </row>
    <row r="16" spans="2:14" x14ac:dyDescent="0.25">
      <c r="E16" s="58"/>
      <c r="G16" s="112" t="s">
        <v>107</v>
      </c>
      <c r="H16" s="112"/>
      <c r="I16" s="113"/>
      <c r="J16" s="113">
        <v>40000</v>
      </c>
      <c r="K16" s="114">
        <f>'Fire Operations Budget'!L96</f>
        <v>40000</v>
      </c>
      <c r="L16" s="116">
        <f t="shared" si="0"/>
        <v>0</v>
      </c>
      <c r="M16" t="s">
        <v>127</v>
      </c>
      <c r="N16" s="60"/>
    </row>
    <row r="17" spans="5:14" x14ac:dyDescent="0.25">
      <c r="E17" s="58"/>
      <c r="G17" s="112" t="s">
        <v>21</v>
      </c>
      <c r="H17" s="112"/>
      <c r="I17" s="113">
        <v>1000</v>
      </c>
      <c r="J17" s="113">
        <v>1000</v>
      </c>
      <c r="K17" s="114">
        <v>1000</v>
      </c>
      <c r="L17" s="115">
        <f t="shared" si="0"/>
        <v>0</v>
      </c>
      <c r="N17" s="60"/>
    </row>
    <row r="18" spans="5:14" x14ac:dyDescent="0.25">
      <c r="E18" s="58"/>
      <c r="G18" s="112" t="s">
        <v>22</v>
      </c>
      <c r="H18" s="112"/>
      <c r="I18" s="113">
        <v>0</v>
      </c>
      <c r="J18" s="113">
        <v>0</v>
      </c>
      <c r="K18" s="114"/>
      <c r="L18" s="115">
        <f t="shared" si="0"/>
        <v>0</v>
      </c>
      <c r="N18" s="60"/>
    </row>
    <row r="19" spans="5:14" x14ac:dyDescent="0.25">
      <c r="E19" s="58"/>
      <c r="G19" s="112" t="s">
        <v>23</v>
      </c>
      <c r="H19" s="112"/>
      <c r="I19" s="113">
        <v>2000</v>
      </c>
      <c r="J19" s="113">
        <v>2000</v>
      </c>
      <c r="K19" s="114">
        <v>2000</v>
      </c>
      <c r="L19" s="115">
        <f t="shared" si="0"/>
        <v>0</v>
      </c>
      <c r="N19" s="60"/>
    </row>
    <row r="20" spans="5:14" x14ac:dyDescent="0.25">
      <c r="E20" s="58"/>
      <c r="F20" s="120"/>
      <c r="G20" s="112" t="s">
        <v>24</v>
      </c>
      <c r="H20" s="112"/>
      <c r="I20" s="113">
        <v>60943</v>
      </c>
      <c r="J20" s="113">
        <v>60943</v>
      </c>
      <c r="K20" s="114">
        <v>60943</v>
      </c>
      <c r="L20" s="115">
        <f t="shared" si="0"/>
        <v>0</v>
      </c>
      <c r="N20" s="60"/>
    </row>
    <row r="21" spans="5:14" hidden="1" x14ac:dyDescent="0.25">
      <c r="E21" s="58"/>
      <c r="G21" s="112" t="s">
        <v>108</v>
      </c>
      <c r="H21" s="112"/>
      <c r="I21" s="113"/>
      <c r="J21" s="113">
        <v>0</v>
      </c>
      <c r="K21" s="114"/>
      <c r="L21" s="115">
        <f t="shared" si="0"/>
        <v>0</v>
      </c>
      <c r="M21" t="s">
        <v>132</v>
      </c>
      <c r="N21" s="60"/>
    </row>
    <row r="22" spans="5:14" x14ac:dyDescent="0.25">
      <c r="E22" s="58"/>
      <c r="G22" s="112" t="s">
        <v>25</v>
      </c>
      <c r="H22" s="112"/>
      <c r="I22" s="113">
        <v>4500</v>
      </c>
      <c r="J22" s="113">
        <v>4500</v>
      </c>
      <c r="K22" s="114">
        <v>4500</v>
      </c>
      <c r="L22" s="115">
        <f t="shared" si="0"/>
        <v>0</v>
      </c>
      <c r="N22" s="60"/>
    </row>
    <row r="23" spans="5:14" x14ac:dyDescent="0.25">
      <c r="E23" s="58"/>
      <c r="G23" s="112" t="s">
        <v>26</v>
      </c>
      <c r="H23" s="112"/>
      <c r="I23" s="113">
        <v>1500</v>
      </c>
      <c r="J23" s="113">
        <v>1500</v>
      </c>
      <c r="K23" s="114">
        <v>1500</v>
      </c>
      <c r="L23" s="115">
        <f t="shared" si="0"/>
        <v>0</v>
      </c>
      <c r="N23" s="60"/>
    </row>
    <row r="24" spans="5:14" x14ac:dyDescent="0.25">
      <c r="E24" s="58"/>
      <c r="G24" s="112" t="s">
        <v>27</v>
      </c>
      <c r="H24" s="112"/>
      <c r="I24" s="113">
        <v>15000</v>
      </c>
      <c r="J24" s="113">
        <v>15000</v>
      </c>
      <c r="K24" s="114">
        <v>15000</v>
      </c>
      <c r="L24" s="115">
        <f t="shared" si="0"/>
        <v>0</v>
      </c>
      <c r="N24" s="60"/>
    </row>
    <row r="25" spans="5:14" x14ac:dyDescent="0.25">
      <c r="E25" s="58"/>
      <c r="G25" s="112" t="s">
        <v>28</v>
      </c>
      <c r="H25" s="112"/>
      <c r="I25" s="113">
        <v>80000</v>
      </c>
      <c r="J25" s="113">
        <v>88000</v>
      </c>
      <c r="K25" s="114">
        <v>88000</v>
      </c>
      <c r="L25" s="115">
        <f t="shared" si="0"/>
        <v>0</v>
      </c>
      <c r="N25" s="60"/>
    </row>
    <row r="26" spans="5:14" x14ac:dyDescent="0.25">
      <c r="E26" s="58"/>
      <c r="G26" s="112" t="s">
        <v>29</v>
      </c>
      <c r="H26" s="112"/>
      <c r="I26" s="113">
        <v>100000</v>
      </c>
      <c r="J26" s="113">
        <v>80000</v>
      </c>
      <c r="K26" s="114">
        <v>80000</v>
      </c>
      <c r="L26" s="115">
        <f t="shared" si="0"/>
        <v>0</v>
      </c>
      <c r="N26" s="60"/>
    </row>
    <row r="27" spans="5:14" x14ac:dyDescent="0.25">
      <c r="E27" s="58"/>
      <c r="G27" s="112" t="s">
        <v>30</v>
      </c>
      <c r="H27" s="112"/>
      <c r="I27" s="113">
        <v>5500</v>
      </c>
      <c r="J27" s="113">
        <v>5500</v>
      </c>
      <c r="K27" s="114">
        <v>5500</v>
      </c>
      <c r="L27" s="115">
        <f t="shared" si="0"/>
        <v>0</v>
      </c>
      <c r="N27" s="60"/>
    </row>
    <row r="28" spans="5:14" x14ac:dyDescent="0.25">
      <c r="E28" s="58"/>
      <c r="G28" s="112" t="s">
        <v>31</v>
      </c>
      <c r="H28" s="112"/>
      <c r="I28" s="113">
        <v>45000</v>
      </c>
      <c r="J28" s="113">
        <v>54000</v>
      </c>
      <c r="K28" s="114">
        <v>54000</v>
      </c>
      <c r="L28" s="115"/>
      <c r="N28" s="60"/>
    </row>
    <row r="29" spans="5:14" x14ac:dyDescent="0.25">
      <c r="E29" s="58"/>
      <c r="G29" s="112" t="s">
        <v>32</v>
      </c>
      <c r="H29" s="112"/>
      <c r="I29" s="113">
        <v>8529</v>
      </c>
      <c r="J29" s="113">
        <v>5500</v>
      </c>
      <c r="K29" s="114">
        <v>5500</v>
      </c>
      <c r="L29" s="115">
        <f t="shared" si="0"/>
        <v>0</v>
      </c>
      <c r="M29" t="s">
        <v>169</v>
      </c>
      <c r="N29" s="60"/>
    </row>
    <row r="30" spans="5:14" x14ac:dyDescent="0.25">
      <c r="E30" s="58"/>
      <c r="G30" s="112" t="s">
        <v>33</v>
      </c>
      <c r="H30" s="112"/>
      <c r="I30" s="113">
        <v>8000</v>
      </c>
      <c r="J30" s="113">
        <v>0</v>
      </c>
      <c r="K30" s="114"/>
      <c r="L30" s="115">
        <f t="shared" si="0"/>
        <v>0</v>
      </c>
      <c r="M30" t="s">
        <v>170</v>
      </c>
      <c r="N30" s="60"/>
    </row>
    <row r="31" spans="5:14" x14ac:dyDescent="0.25">
      <c r="E31" s="58"/>
      <c r="G31" s="112" t="s">
        <v>168</v>
      </c>
      <c r="H31" s="112"/>
      <c r="I31" s="113"/>
      <c r="J31" s="113">
        <v>2500</v>
      </c>
      <c r="K31" s="114">
        <v>6250</v>
      </c>
      <c r="L31" s="115">
        <f t="shared" si="0"/>
        <v>3750</v>
      </c>
      <c r="M31" t="s">
        <v>171</v>
      </c>
      <c r="N31" s="60"/>
    </row>
    <row r="32" spans="5:14" ht="16.5" thickBot="1" x14ac:dyDescent="0.3">
      <c r="E32" s="58"/>
      <c r="G32" s="112" t="s">
        <v>34</v>
      </c>
      <c r="H32" s="112"/>
      <c r="I32" s="117">
        <v>2000</v>
      </c>
      <c r="J32" s="117">
        <v>0</v>
      </c>
      <c r="K32" s="118"/>
      <c r="L32" s="119"/>
      <c r="N32" s="60"/>
    </row>
    <row r="33" spans="5:14" ht="16.5" thickTop="1" x14ac:dyDescent="0.25">
      <c r="E33" s="58"/>
      <c r="I33" s="107"/>
      <c r="J33" s="107"/>
      <c r="K33" s="109"/>
      <c r="L33" s="59"/>
      <c r="N33" s="60"/>
    </row>
    <row r="34" spans="5:14" ht="16.5" thickBot="1" x14ac:dyDescent="0.3">
      <c r="E34" s="58"/>
      <c r="G34" s="2" t="s">
        <v>131</v>
      </c>
      <c r="I34" s="107">
        <f>SUM(I9:I32)</f>
        <v>479462</v>
      </c>
      <c r="J34" s="107">
        <f>SUM(J9:J33)</f>
        <v>540193</v>
      </c>
      <c r="K34" s="110">
        <f>SUM(K9:K32)</f>
        <v>548900</v>
      </c>
      <c r="L34" s="99">
        <f t="shared" si="0"/>
        <v>8707</v>
      </c>
      <c r="N34" s="60"/>
    </row>
    <row r="35" spans="5:14" ht="16.5" thickBot="1" x14ac:dyDescent="0.3">
      <c r="E35" s="58"/>
      <c r="G35" s="2"/>
      <c r="I35" s="59"/>
      <c r="J35" s="59"/>
      <c r="K35" s="59"/>
      <c r="L35" s="61"/>
      <c r="M35">
        <v>469396</v>
      </c>
      <c r="N35" s="60"/>
    </row>
    <row r="36" spans="5:14" ht="16.5" thickBot="1" x14ac:dyDescent="0.3">
      <c r="E36" s="58"/>
      <c r="G36" s="2"/>
      <c r="I36" s="100" t="s">
        <v>165</v>
      </c>
      <c r="J36" s="101"/>
      <c r="K36" s="102">
        <f>K34-J34</f>
        <v>8707</v>
      </c>
      <c r="L36" s="61"/>
      <c r="N36" s="60"/>
    </row>
    <row r="37" spans="5:14" x14ac:dyDescent="0.25">
      <c r="E37" s="58"/>
      <c r="G37" s="2"/>
      <c r="I37" s="59"/>
      <c r="J37" s="59"/>
      <c r="K37" s="59"/>
      <c r="L37" s="61"/>
      <c r="N37" s="60"/>
    </row>
    <row r="38" spans="5:14" x14ac:dyDescent="0.25">
      <c r="E38" s="58"/>
      <c r="I38" s="59"/>
      <c r="J38" s="59"/>
      <c r="K38" s="59"/>
      <c r="L38" s="59"/>
      <c r="N38" s="60"/>
    </row>
    <row r="39" spans="5:14" x14ac:dyDescent="0.25">
      <c r="E39" s="58"/>
      <c r="G39" s="2" t="s">
        <v>129</v>
      </c>
      <c r="I39" s="67"/>
      <c r="J39" s="68"/>
      <c r="K39" s="68"/>
      <c r="L39" s="59">
        <f>K39-J39</f>
        <v>0</v>
      </c>
      <c r="N39" s="60"/>
    </row>
    <row r="40" spans="5:14" ht="16.5" thickBot="1" x14ac:dyDescent="0.3">
      <c r="E40" s="58"/>
      <c r="G40" s="69"/>
      <c r="I40" s="45"/>
      <c r="J40" s="12"/>
      <c r="K40" s="12"/>
      <c r="L40" s="59"/>
      <c r="N40" s="60"/>
    </row>
    <row r="41" spans="5:14" ht="16.5" thickBot="1" x14ac:dyDescent="0.3">
      <c r="E41" s="58"/>
      <c r="G41" s="69"/>
      <c r="I41" s="103" t="s">
        <v>167</v>
      </c>
      <c r="J41" s="104"/>
      <c r="K41" s="105">
        <v>8707</v>
      </c>
      <c r="L41" s="59"/>
      <c r="N41" s="60"/>
    </row>
    <row r="42" spans="5:14" x14ac:dyDescent="0.25">
      <c r="E42" s="58"/>
      <c r="G42" s="2"/>
      <c r="I42" s="45"/>
      <c r="J42" s="12"/>
      <c r="K42" s="12"/>
      <c r="L42" s="59"/>
      <c r="N42" s="60"/>
    </row>
    <row r="43" spans="5:14" x14ac:dyDescent="0.25">
      <c r="E43" s="58"/>
      <c r="G43" s="94">
        <v>0.76</v>
      </c>
      <c r="I43" s="48">
        <f>I34*G43</f>
        <v>364391.12</v>
      </c>
      <c r="J43" s="48">
        <f>J34*G43</f>
        <v>410546.68</v>
      </c>
      <c r="K43" s="48">
        <v>417164</v>
      </c>
      <c r="L43" s="59"/>
      <c r="N43" s="60"/>
    </row>
    <row r="44" spans="5:14" x14ac:dyDescent="0.25">
      <c r="E44" s="58"/>
      <c r="G44" s="45"/>
      <c r="J44" s="12"/>
      <c r="K44" s="12"/>
      <c r="L44" s="59"/>
      <c r="N44" s="60"/>
    </row>
    <row r="45" spans="5:14" x14ac:dyDescent="0.25">
      <c r="E45" s="58"/>
      <c r="G45" s="94">
        <v>0.24</v>
      </c>
      <c r="I45" s="48">
        <f>I34*G45</f>
        <v>115070.87999999999</v>
      </c>
      <c r="J45" s="48">
        <f>J34*G45</f>
        <v>129646.31999999999</v>
      </c>
      <c r="K45" s="48">
        <v>131736</v>
      </c>
      <c r="L45" s="59"/>
      <c r="N45" s="60"/>
    </row>
    <row r="46" spans="5:14" x14ac:dyDescent="0.25">
      <c r="E46" s="58"/>
      <c r="I46" s="59"/>
      <c r="J46" s="59"/>
      <c r="K46" s="59"/>
      <c r="L46" s="59"/>
      <c r="N46" s="60"/>
    </row>
    <row r="47" spans="5:14" x14ac:dyDescent="0.25">
      <c r="E47" s="62"/>
      <c r="F47" s="63"/>
      <c r="G47" s="64"/>
      <c r="H47" s="64"/>
      <c r="I47" s="65"/>
      <c r="J47" s="65"/>
      <c r="K47" s="65"/>
      <c r="L47" s="65"/>
      <c r="M47" s="64"/>
      <c r="N47" s="66"/>
    </row>
  </sheetData>
  <pageMargins left="0.7" right="0.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E425-D675-48C1-BB9E-21E1D7222844}">
  <dimension ref="E2:N101"/>
  <sheetViews>
    <sheetView topLeftCell="A38" zoomScale="82" zoomScaleNormal="82" workbookViewId="0">
      <selection activeCell="N70" sqref="N70"/>
    </sheetView>
  </sheetViews>
  <sheetFormatPr defaultRowHeight="15.75" x14ac:dyDescent="0.25"/>
  <cols>
    <col min="5" max="5" width="2.25" customWidth="1"/>
    <col min="6" max="6" width="2" style="52" customWidth="1"/>
    <col min="7" max="7" width="4.125" style="2" customWidth="1"/>
    <col min="8" max="8" width="20.625" customWidth="1"/>
    <col min="9" max="9" width="19.5" customWidth="1"/>
    <col min="10" max="10" width="20.125" style="49" customWidth="1"/>
    <col min="11" max="12" width="17.625" style="49" customWidth="1"/>
    <col min="13" max="13" width="12" style="34" customWidth="1"/>
    <col min="14" max="14" width="18.625" customWidth="1"/>
  </cols>
  <sheetData>
    <row r="2" spans="5:14" x14ac:dyDescent="0.25">
      <c r="E2" s="53"/>
      <c r="F2" s="72"/>
      <c r="G2" s="54"/>
      <c r="H2" s="55"/>
      <c r="I2" s="55"/>
      <c r="J2" s="73"/>
      <c r="K2" s="73"/>
      <c r="L2" s="73"/>
      <c r="M2" s="74"/>
      <c r="N2" s="57"/>
    </row>
    <row r="3" spans="5:14" x14ac:dyDescent="0.25">
      <c r="E3" s="58"/>
      <c r="J3" s="86" t="s">
        <v>114</v>
      </c>
      <c r="K3" s="86" t="s">
        <v>95</v>
      </c>
      <c r="L3" s="86" t="s">
        <v>149</v>
      </c>
      <c r="M3" s="87" t="s">
        <v>124</v>
      </c>
      <c r="N3" s="88" t="s">
        <v>125</v>
      </c>
    </row>
    <row r="4" spans="5:14" x14ac:dyDescent="0.25">
      <c r="E4" s="58"/>
      <c r="F4" s="52" t="s">
        <v>133</v>
      </c>
      <c r="J4" s="76"/>
      <c r="K4" s="76"/>
      <c r="L4" s="76"/>
      <c r="N4" s="60"/>
    </row>
    <row r="5" spans="5:14" x14ac:dyDescent="0.25">
      <c r="E5" s="58"/>
      <c r="J5" s="76"/>
      <c r="K5" s="76"/>
      <c r="L5" s="76"/>
      <c r="N5" s="60"/>
    </row>
    <row r="6" spans="5:14" x14ac:dyDescent="0.25">
      <c r="E6" s="58"/>
      <c r="G6" s="2" t="s">
        <v>47</v>
      </c>
      <c r="J6" s="76"/>
      <c r="K6" s="76"/>
      <c r="L6" s="76"/>
      <c r="N6" s="60"/>
    </row>
    <row r="7" spans="5:14" x14ac:dyDescent="0.25">
      <c r="E7" s="58"/>
      <c r="J7" s="76"/>
      <c r="K7" s="76"/>
      <c r="L7" s="76"/>
      <c r="N7" s="60"/>
    </row>
    <row r="8" spans="5:14" x14ac:dyDescent="0.25">
      <c r="E8" s="58"/>
      <c r="H8" t="s">
        <v>155</v>
      </c>
      <c r="J8" s="76"/>
      <c r="K8" s="76"/>
      <c r="L8" s="76">
        <v>3500</v>
      </c>
      <c r="N8" s="60" t="s">
        <v>136</v>
      </c>
    </row>
    <row r="9" spans="5:14" x14ac:dyDescent="0.25">
      <c r="E9" s="58"/>
      <c r="H9" t="s">
        <v>166</v>
      </c>
      <c r="J9" s="76"/>
      <c r="K9" s="76"/>
      <c r="L9" s="76">
        <v>2500</v>
      </c>
      <c r="N9" s="60"/>
    </row>
    <row r="10" spans="5:14" x14ac:dyDescent="0.25">
      <c r="E10" s="58"/>
      <c r="H10" t="s">
        <v>163</v>
      </c>
      <c r="J10" s="76"/>
      <c r="K10" s="76"/>
      <c r="L10" s="76">
        <v>3000</v>
      </c>
      <c r="N10" s="60" t="s">
        <v>136</v>
      </c>
    </row>
    <row r="11" spans="5:14" x14ac:dyDescent="0.25">
      <c r="E11" s="58"/>
      <c r="H11" t="s">
        <v>156</v>
      </c>
      <c r="J11" s="76"/>
      <c r="K11" s="76"/>
      <c r="L11" s="76">
        <v>3000</v>
      </c>
      <c r="N11" s="60" t="s">
        <v>136</v>
      </c>
    </row>
    <row r="12" spans="5:14" x14ac:dyDescent="0.25">
      <c r="E12" s="58"/>
      <c r="H12" t="s">
        <v>160</v>
      </c>
      <c r="J12" s="76"/>
      <c r="K12" s="76"/>
      <c r="L12" s="76">
        <v>2500</v>
      </c>
      <c r="N12" s="60" t="s">
        <v>136</v>
      </c>
    </row>
    <row r="13" spans="5:14" x14ac:dyDescent="0.25">
      <c r="E13" s="58"/>
      <c r="H13" t="s">
        <v>104</v>
      </c>
      <c r="J13" s="76"/>
      <c r="K13" s="76"/>
      <c r="L13" s="76">
        <v>7500</v>
      </c>
      <c r="N13" s="60" t="s">
        <v>136</v>
      </c>
    </row>
    <row r="14" spans="5:14" x14ac:dyDescent="0.25">
      <c r="E14" s="58"/>
      <c r="H14" t="s">
        <v>157</v>
      </c>
      <c r="J14" s="76"/>
      <c r="K14" s="76"/>
      <c r="L14" s="76">
        <v>5000</v>
      </c>
      <c r="N14" s="60" t="s">
        <v>136</v>
      </c>
    </row>
    <row r="15" spans="5:14" x14ac:dyDescent="0.25">
      <c r="E15" s="58"/>
      <c r="H15" t="s">
        <v>158</v>
      </c>
      <c r="J15" s="76"/>
      <c r="K15" s="76"/>
      <c r="L15" s="76">
        <v>10000</v>
      </c>
      <c r="N15" s="60" t="s">
        <v>136</v>
      </c>
    </row>
    <row r="16" spans="5:14" x14ac:dyDescent="0.25">
      <c r="E16" s="58"/>
      <c r="H16" t="s">
        <v>159</v>
      </c>
      <c r="J16" s="76"/>
      <c r="K16" s="76"/>
      <c r="L16" s="76">
        <v>1000</v>
      </c>
      <c r="N16" s="60" t="s">
        <v>136</v>
      </c>
    </row>
    <row r="17" spans="5:14" x14ac:dyDescent="0.25">
      <c r="E17" s="58"/>
      <c r="H17" t="s">
        <v>161</v>
      </c>
      <c r="J17" s="76"/>
      <c r="K17" s="76"/>
      <c r="L17" s="76">
        <v>2500</v>
      </c>
      <c r="N17" s="60" t="s">
        <v>136</v>
      </c>
    </row>
    <row r="18" spans="5:14" x14ac:dyDescent="0.25">
      <c r="E18" s="58"/>
      <c r="H18" t="s">
        <v>162</v>
      </c>
      <c r="J18" s="76"/>
      <c r="K18" s="76"/>
      <c r="L18" s="76">
        <v>10000</v>
      </c>
      <c r="N18" s="60" t="s">
        <v>136</v>
      </c>
    </row>
    <row r="19" spans="5:14" x14ac:dyDescent="0.25">
      <c r="E19" s="58"/>
      <c r="H19" t="s">
        <v>49</v>
      </c>
      <c r="J19" s="76">
        <v>2000</v>
      </c>
      <c r="K19" s="76">
        <v>2000</v>
      </c>
      <c r="L19" s="76" t="s">
        <v>164</v>
      </c>
      <c r="N19" s="60"/>
    </row>
    <row r="20" spans="5:14" x14ac:dyDescent="0.25">
      <c r="E20" s="58"/>
      <c r="H20" t="s">
        <v>51</v>
      </c>
      <c r="J20" s="76">
        <v>500</v>
      </c>
      <c r="K20" s="76">
        <v>500</v>
      </c>
      <c r="L20" s="76" t="s">
        <v>164</v>
      </c>
      <c r="N20" s="60"/>
    </row>
    <row r="21" spans="5:14" x14ac:dyDescent="0.25">
      <c r="E21" s="58"/>
      <c r="H21" t="s">
        <v>53</v>
      </c>
      <c r="J21" s="76">
        <v>1500</v>
      </c>
      <c r="K21" s="76">
        <v>1500</v>
      </c>
      <c r="L21" s="76" t="s">
        <v>164</v>
      </c>
      <c r="N21" s="60"/>
    </row>
    <row r="22" spans="5:14" x14ac:dyDescent="0.25">
      <c r="E22" s="58"/>
      <c r="H22" t="s">
        <v>55</v>
      </c>
      <c r="J22" s="76">
        <v>1100</v>
      </c>
      <c r="K22" s="76">
        <v>1200</v>
      </c>
      <c r="L22" s="76" t="s">
        <v>164</v>
      </c>
      <c r="N22" s="60"/>
    </row>
    <row r="23" spans="5:14" x14ac:dyDescent="0.25">
      <c r="E23" s="58"/>
      <c r="H23" t="s">
        <v>57</v>
      </c>
      <c r="J23" s="76">
        <v>1700</v>
      </c>
      <c r="K23" s="76">
        <v>1800</v>
      </c>
      <c r="L23" s="76" t="s">
        <v>164</v>
      </c>
      <c r="N23" s="60"/>
    </row>
    <row r="24" spans="5:14" x14ac:dyDescent="0.25">
      <c r="E24" s="58"/>
      <c r="H24" t="s">
        <v>59</v>
      </c>
      <c r="J24" s="76">
        <v>150</v>
      </c>
      <c r="K24" s="76">
        <v>150</v>
      </c>
      <c r="L24" s="76" t="s">
        <v>164</v>
      </c>
      <c r="N24" s="60"/>
    </row>
    <row r="25" spans="5:14" x14ac:dyDescent="0.25">
      <c r="E25" s="58"/>
      <c r="H25" t="s">
        <v>19</v>
      </c>
      <c r="J25" s="76">
        <v>1200</v>
      </c>
      <c r="K25" s="76">
        <v>1500</v>
      </c>
      <c r="L25" s="76" t="s">
        <v>164</v>
      </c>
      <c r="N25" s="60"/>
    </row>
    <row r="26" spans="5:14" x14ac:dyDescent="0.25">
      <c r="E26" s="58"/>
      <c r="H26" t="s">
        <v>126</v>
      </c>
      <c r="J26" s="76">
        <v>550</v>
      </c>
      <c r="K26" s="76">
        <v>650</v>
      </c>
      <c r="L26" s="76" t="s">
        <v>164</v>
      </c>
      <c r="N26" s="60"/>
    </row>
    <row r="27" spans="5:14" x14ac:dyDescent="0.25">
      <c r="E27" s="58"/>
      <c r="H27" t="s">
        <v>97</v>
      </c>
      <c r="J27" s="76">
        <v>750</v>
      </c>
      <c r="K27" s="76">
        <v>500</v>
      </c>
      <c r="L27" s="76" t="s">
        <v>164</v>
      </c>
      <c r="N27" s="60"/>
    </row>
    <row r="28" spans="5:14" x14ac:dyDescent="0.25">
      <c r="E28" s="58"/>
      <c r="H28" t="s">
        <v>96</v>
      </c>
      <c r="J28" s="76">
        <v>6000</v>
      </c>
      <c r="K28" s="76" t="s">
        <v>118</v>
      </c>
      <c r="L28" s="76" t="s">
        <v>164</v>
      </c>
      <c r="N28" s="60"/>
    </row>
    <row r="29" spans="5:14" x14ac:dyDescent="0.25">
      <c r="E29" s="58"/>
      <c r="H29" t="s">
        <v>101</v>
      </c>
      <c r="J29" s="76">
        <v>2000</v>
      </c>
      <c r="K29" s="76">
        <v>2500</v>
      </c>
      <c r="L29" s="76" t="s">
        <v>164</v>
      </c>
      <c r="N29" s="60"/>
    </row>
    <row r="30" spans="5:14" x14ac:dyDescent="0.25">
      <c r="E30" s="58"/>
      <c r="H30" t="s">
        <v>62</v>
      </c>
      <c r="J30" s="76">
        <v>1000</v>
      </c>
      <c r="K30" s="76" t="s">
        <v>116</v>
      </c>
      <c r="L30" s="76" t="s">
        <v>164</v>
      </c>
      <c r="N30" s="60"/>
    </row>
    <row r="31" spans="5:14" x14ac:dyDescent="0.25">
      <c r="E31" s="58"/>
      <c r="H31" t="s">
        <v>102</v>
      </c>
      <c r="J31" s="76">
        <v>2000</v>
      </c>
      <c r="K31" s="76">
        <v>15000</v>
      </c>
      <c r="L31" s="76" t="s">
        <v>164</v>
      </c>
      <c r="N31" s="60"/>
    </row>
    <row r="32" spans="5:14" x14ac:dyDescent="0.25">
      <c r="E32" s="58"/>
      <c r="H32" t="s">
        <v>64</v>
      </c>
      <c r="J32" s="76">
        <v>300</v>
      </c>
      <c r="K32" s="76" t="s">
        <v>116</v>
      </c>
      <c r="L32" s="76" t="s">
        <v>164</v>
      </c>
      <c r="N32" s="60"/>
    </row>
    <row r="33" spans="5:14" x14ac:dyDescent="0.25">
      <c r="E33" s="58"/>
      <c r="H33" t="s">
        <v>65</v>
      </c>
      <c r="J33" s="76">
        <v>400</v>
      </c>
      <c r="K33" s="76" t="s">
        <v>116</v>
      </c>
      <c r="L33" s="76" t="s">
        <v>164</v>
      </c>
      <c r="N33" s="60"/>
    </row>
    <row r="34" spans="5:14" x14ac:dyDescent="0.25">
      <c r="E34" s="58"/>
      <c r="H34" t="s">
        <v>66</v>
      </c>
      <c r="J34" s="76">
        <v>850</v>
      </c>
      <c r="K34" s="76" t="s">
        <v>117</v>
      </c>
      <c r="L34" s="76" t="s">
        <v>164</v>
      </c>
      <c r="N34" s="60"/>
    </row>
    <row r="35" spans="5:14" x14ac:dyDescent="0.25">
      <c r="E35" s="58"/>
      <c r="H35" t="s">
        <v>104</v>
      </c>
      <c r="J35" s="76">
        <v>6500</v>
      </c>
      <c r="K35" s="76">
        <v>6000</v>
      </c>
      <c r="L35" s="76" t="s">
        <v>164</v>
      </c>
      <c r="N35" s="60"/>
    </row>
    <row r="36" spans="5:14" x14ac:dyDescent="0.25">
      <c r="E36" s="58"/>
      <c r="H36" t="s">
        <v>67</v>
      </c>
      <c r="J36" s="76">
        <v>5000</v>
      </c>
      <c r="K36" s="76" t="s">
        <v>115</v>
      </c>
      <c r="L36" s="76" t="s">
        <v>164</v>
      </c>
      <c r="N36" s="60"/>
    </row>
    <row r="37" spans="5:14" x14ac:dyDescent="0.25">
      <c r="E37" s="58"/>
      <c r="H37" t="s">
        <v>103</v>
      </c>
      <c r="J37" s="76">
        <v>5200</v>
      </c>
      <c r="K37" s="76">
        <v>10500</v>
      </c>
      <c r="L37" s="76" t="s">
        <v>164</v>
      </c>
      <c r="N37" s="60"/>
    </row>
    <row r="38" spans="5:14" x14ac:dyDescent="0.25">
      <c r="E38" s="58"/>
      <c r="H38" t="s">
        <v>68</v>
      </c>
      <c r="J38" s="76">
        <v>990</v>
      </c>
      <c r="K38" s="76">
        <v>1000</v>
      </c>
      <c r="L38" s="76" t="s">
        <v>164</v>
      </c>
      <c r="N38" s="60"/>
    </row>
    <row r="39" spans="5:14" ht="16.5" thickBot="1" x14ac:dyDescent="0.3">
      <c r="E39" s="58"/>
      <c r="J39" s="50"/>
      <c r="K39" s="50"/>
      <c r="L39" s="50"/>
      <c r="M39" s="51"/>
      <c r="N39" s="60"/>
    </row>
    <row r="40" spans="5:14" ht="16.5" thickTop="1" x14ac:dyDescent="0.25">
      <c r="E40" s="58"/>
      <c r="G40" s="2" t="s">
        <v>121</v>
      </c>
      <c r="J40" s="75">
        <f>SUM(J19:J38)</f>
        <v>39690</v>
      </c>
      <c r="K40" s="75">
        <f>SUM(K19:K38)</f>
        <v>44800</v>
      </c>
      <c r="L40" s="75">
        <f>SUM(L8:L38)</f>
        <v>50500</v>
      </c>
      <c r="M40" s="77">
        <f>L40-K40</f>
        <v>5700</v>
      </c>
      <c r="N40" s="60"/>
    </row>
    <row r="41" spans="5:14" x14ac:dyDescent="0.25">
      <c r="E41" s="58"/>
      <c r="J41" s="76"/>
      <c r="K41" s="76"/>
      <c r="L41" s="76"/>
      <c r="N41" s="60"/>
    </row>
    <row r="42" spans="5:14" x14ac:dyDescent="0.25">
      <c r="E42" s="58"/>
      <c r="J42" s="76"/>
      <c r="K42" s="76"/>
      <c r="L42" s="76"/>
      <c r="N42" s="60"/>
    </row>
    <row r="43" spans="5:14" x14ac:dyDescent="0.25">
      <c r="E43" s="58"/>
      <c r="G43" s="2" t="s">
        <v>71</v>
      </c>
      <c r="J43" s="76"/>
      <c r="K43" s="76"/>
      <c r="L43" s="76"/>
      <c r="N43" s="60"/>
    </row>
    <row r="44" spans="5:14" x14ac:dyDescent="0.25">
      <c r="E44" s="58"/>
      <c r="J44" s="76"/>
      <c r="K44" s="76"/>
      <c r="L44" s="76"/>
      <c r="N44" s="60"/>
    </row>
    <row r="45" spans="5:14" x14ac:dyDescent="0.25">
      <c r="E45" s="58"/>
      <c r="H45" t="s">
        <v>74</v>
      </c>
      <c r="J45" s="76">
        <v>10000</v>
      </c>
      <c r="K45" s="76">
        <v>12500</v>
      </c>
      <c r="L45" s="76">
        <v>12500</v>
      </c>
      <c r="N45" s="60"/>
    </row>
    <row r="46" spans="5:14" x14ac:dyDescent="0.25">
      <c r="E46" s="58"/>
      <c r="H46" t="s">
        <v>76</v>
      </c>
      <c r="J46" s="76">
        <v>2100</v>
      </c>
      <c r="K46" s="76">
        <v>2300</v>
      </c>
      <c r="L46" s="76">
        <v>2500</v>
      </c>
      <c r="N46" s="60"/>
    </row>
    <row r="47" spans="5:14" x14ac:dyDescent="0.25">
      <c r="E47" s="58"/>
      <c r="H47" t="s">
        <v>78</v>
      </c>
      <c r="J47" s="76">
        <v>1900</v>
      </c>
      <c r="K47" s="76">
        <v>3500</v>
      </c>
      <c r="L47" s="76">
        <v>3600</v>
      </c>
      <c r="N47" s="60"/>
    </row>
    <row r="48" spans="5:14" x14ac:dyDescent="0.25">
      <c r="E48" s="58"/>
      <c r="H48" t="s">
        <v>80</v>
      </c>
      <c r="J48" s="76">
        <v>2300</v>
      </c>
      <c r="K48" s="76">
        <v>2500</v>
      </c>
      <c r="L48" s="76">
        <v>2500</v>
      </c>
      <c r="N48" s="60"/>
    </row>
    <row r="49" spans="5:14" x14ac:dyDescent="0.25">
      <c r="E49" s="58"/>
      <c r="H49" t="s">
        <v>81</v>
      </c>
      <c r="J49" s="76">
        <v>1000</v>
      </c>
      <c r="K49" s="76">
        <v>1000</v>
      </c>
      <c r="L49" s="76">
        <v>1000</v>
      </c>
      <c r="N49" s="60"/>
    </row>
    <row r="50" spans="5:14" x14ac:dyDescent="0.25">
      <c r="E50" s="58"/>
      <c r="H50" t="s">
        <v>82</v>
      </c>
      <c r="J50" s="76">
        <v>850</v>
      </c>
      <c r="K50" s="76">
        <v>1000</v>
      </c>
      <c r="L50" s="76">
        <v>1200</v>
      </c>
      <c r="N50" s="60"/>
    </row>
    <row r="51" spans="5:14" x14ac:dyDescent="0.25">
      <c r="E51" s="58"/>
      <c r="H51" t="s">
        <v>83</v>
      </c>
      <c r="J51" s="76">
        <v>1600</v>
      </c>
      <c r="K51" s="76">
        <v>1600</v>
      </c>
      <c r="L51" s="76">
        <v>1600</v>
      </c>
      <c r="N51" s="60"/>
    </row>
    <row r="52" spans="5:14" x14ac:dyDescent="0.25">
      <c r="E52" s="58"/>
      <c r="H52" t="s">
        <v>84</v>
      </c>
      <c r="J52" s="76">
        <v>1400</v>
      </c>
      <c r="K52" s="76">
        <v>1500</v>
      </c>
      <c r="L52" s="76">
        <v>1500</v>
      </c>
      <c r="N52" s="60"/>
    </row>
    <row r="53" spans="5:14" x14ac:dyDescent="0.25">
      <c r="E53" s="58"/>
      <c r="H53" t="s">
        <v>34</v>
      </c>
      <c r="J53" s="76">
        <v>1000</v>
      </c>
      <c r="K53" s="76">
        <v>1000</v>
      </c>
      <c r="L53" s="76">
        <v>1000</v>
      </c>
      <c r="N53" s="60"/>
    </row>
    <row r="54" spans="5:14" x14ac:dyDescent="0.25">
      <c r="E54" s="58"/>
      <c r="J54" s="76"/>
      <c r="K54" s="76"/>
      <c r="L54" s="76"/>
      <c r="N54" s="60"/>
    </row>
    <row r="55" spans="5:14" ht="16.5" thickBot="1" x14ac:dyDescent="0.3">
      <c r="E55" s="58"/>
      <c r="J55" s="50"/>
      <c r="K55" s="50"/>
      <c r="L55" s="50"/>
      <c r="M55" s="51"/>
      <c r="N55" s="60"/>
    </row>
    <row r="56" spans="5:14" ht="16.5" thickTop="1" x14ac:dyDescent="0.25">
      <c r="E56" s="58"/>
      <c r="G56" s="2" t="s">
        <v>120</v>
      </c>
      <c r="J56" s="75">
        <f>SUM(J45:J53)</f>
        <v>22150</v>
      </c>
      <c r="K56" s="75">
        <f>SUM(K45:K53)</f>
        <v>26900</v>
      </c>
      <c r="L56" s="75">
        <f>SUM(L45:L55)</f>
        <v>27400</v>
      </c>
      <c r="M56" s="77">
        <f>L56-K56</f>
        <v>500</v>
      </c>
      <c r="N56" s="60"/>
    </row>
    <row r="57" spans="5:14" x14ac:dyDescent="0.25">
      <c r="E57" s="58"/>
      <c r="J57" s="76"/>
      <c r="K57" s="76"/>
      <c r="L57" s="76"/>
      <c r="N57" s="60"/>
    </row>
    <row r="58" spans="5:14" x14ac:dyDescent="0.25">
      <c r="E58" s="58"/>
      <c r="J58" s="76"/>
      <c r="K58" s="76"/>
      <c r="L58" s="76"/>
      <c r="N58" s="60"/>
    </row>
    <row r="59" spans="5:14" x14ac:dyDescent="0.25">
      <c r="E59" s="58"/>
      <c r="G59" s="2" t="s">
        <v>18</v>
      </c>
      <c r="J59" s="76"/>
      <c r="K59" s="76"/>
      <c r="L59" s="76"/>
      <c r="N59" s="60"/>
    </row>
    <row r="60" spans="5:14" x14ac:dyDescent="0.25">
      <c r="E60" s="58"/>
      <c r="J60" s="76"/>
      <c r="K60" s="76"/>
      <c r="L60" s="76"/>
      <c r="N60" s="60"/>
    </row>
    <row r="61" spans="5:14" x14ac:dyDescent="0.25">
      <c r="E61" s="58"/>
      <c r="H61" t="s">
        <v>85</v>
      </c>
      <c r="J61" s="76">
        <v>6000</v>
      </c>
      <c r="K61" s="76">
        <v>0</v>
      </c>
      <c r="L61" s="76"/>
      <c r="N61" s="60"/>
    </row>
    <row r="62" spans="5:14" x14ac:dyDescent="0.25">
      <c r="E62" s="58"/>
      <c r="H62" t="s">
        <v>105</v>
      </c>
      <c r="J62" s="76">
        <v>12000</v>
      </c>
      <c r="K62" s="76">
        <v>10000</v>
      </c>
      <c r="L62" s="76">
        <v>10000</v>
      </c>
      <c r="N62" s="60"/>
    </row>
    <row r="63" spans="5:14" ht="16.5" thickBot="1" x14ac:dyDescent="0.3">
      <c r="E63" s="58"/>
      <c r="J63" s="50"/>
      <c r="K63" s="50"/>
      <c r="L63" s="50"/>
      <c r="M63" s="51"/>
      <c r="N63" s="60"/>
    </row>
    <row r="64" spans="5:14" ht="16.5" thickTop="1" x14ac:dyDescent="0.25">
      <c r="E64" s="58"/>
      <c r="G64" s="2" t="s">
        <v>119</v>
      </c>
      <c r="J64" s="75">
        <f>SUM(J61:J62)</f>
        <v>18000</v>
      </c>
      <c r="K64" s="75">
        <f>SUM(K61:K62)</f>
        <v>10000</v>
      </c>
      <c r="L64" s="75">
        <f>SUM(L60:L63)</f>
        <v>10000</v>
      </c>
      <c r="M64" s="77">
        <f>L64-K64</f>
        <v>0</v>
      </c>
      <c r="N64" s="60"/>
    </row>
    <row r="65" spans="5:14" x14ac:dyDescent="0.25">
      <c r="E65" s="58"/>
      <c r="J65" s="76"/>
      <c r="K65" s="76"/>
      <c r="L65" s="76"/>
      <c r="N65" s="60"/>
    </row>
    <row r="66" spans="5:14" x14ac:dyDescent="0.25">
      <c r="E66" s="58"/>
      <c r="J66" s="76"/>
      <c r="K66" s="76"/>
      <c r="L66" s="76"/>
      <c r="N66" s="60"/>
    </row>
    <row r="67" spans="5:14" x14ac:dyDescent="0.25">
      <c r="E67" s="58"/>
      <c r="G67" s="2" t="s">
        <v>7</v>
      </c>
      <c r="J67" s="76"/>
      <c r="K67" s="76"/>
      <c r="L67" s="76"/>
      <c r="N67" s="60"/>
    </row>
    <row r="68" spans="5:14" x14ac:dyDescent="0.25">
      <c r="E68" s="58"/>
      <c r="J68" s="76"/>
      <c r="K68" s="76"/>
      <c r="L68" s="76"/>
      <c r="N68" s="60"/>
    </row>
    <row r="69" spans="5:14" x14ac:dyDescent="0.25">
      <c r="E69" s="58"/>
      <c r="H69" t="s">
        <v>50</v>
      </c>
      <c r="J69" s="76">
        <v>6480</v>
      </c>
      <c r="K69" s="76">
        <f>5*3500</f>
        <v>17500</v>
      </c>
      <c r="L69" s="76">
        <v>19000</v>
      </c>
      <c r="N69" s="60"/>
    </row>
    <row r="70" spans="5:14" x14ac:dyDescent="0.25">
      <c r="E70" s="58"/>
      <c r="H70" t="s">
        <v>52</v>
      </c>
      <c r="J70" s="76">
        <v>4290</v>
      </c>
      <c r="K70" s="76">
        <f>5*2600</f>
        <v>13000</v>
      </c>
      <c r="L70" s="76">
        <v>14000</v>
      </c>
      <c r="N70" s="60"/>
    </row>
    <row r="71" spans="5:14" x14ac:dyDescent="0.25">
      <c r="E71" s="58"/>
      <c r="H71" t="s">
        <v>54</v>
      </c>
      <c r="J71" s="76">
        <v>1530</v>
      </c>
      <c r="K71" s="76">
        <f>5*600</f>
        <v>3000</v>
      </c>
      <c r="L71" s="76">
        <v>3000</v>
      </c>
      <c r="N71" s="60"/>
    </row>
    <row r="72" spans="5:14" x14ac:dyDescent="0.25">
      <c r="E72" s="58"/>
      <c r="H72" t="s">
        <v>56</v>
      </c>
      <c r="J72" s="76">
        <v>2000</v>
      </c>
      <c r="K72" s="76">
        <v>3000</v>
      </c>
      <c r="L72" s="76">
        <v>1500</v>
      </c>
      <c r="N72" s="60"/>
    </row>
    <row r="73" spans="5:14" x14ac:dyDescent="0.25">
      <c r="E73" s="58"/>
      <c r="H73" t="s">
        <v>58</v>
      </c>
      <c r="J73" s="76">
        <v>1000</v>
      </c>
      <c r="K73" s="76">
        <v>1500</v>
      </c>
      <c r="L73" s="76">
        <v>1500</v>
      </c>
      <c r="N73" s="60"/>
    </row>
    <row r="74" spans="5:14" x14ac:dyDescent="0.25">
      <c r="E74" s="58"/>
      <c r="H74" t="s">
        <v>87</v>
      </c>
      <c r="J74" s="76">
        <v>0</v>
      </c>
      <c r="K74" s="76">
        <v>2200</v>
      </c>
      <c r="L74" s="111" t="s">
        <v>152</v>
      </c>
      <c r="N74" s="60"/>
    </row>
    <row r="75" spans="5:14" x14ac:dyDescent="0.25">
      <c r="E75" s="58"/>
      <c r="H75" t="s">
        <v>88</v>
      </c>
      <c r="J75" s="76">
        <v>0</v>
      </c>
      <c r="K75" s="76">
        <f>25*125</f>
        <v>3125</v>
      </c>
      <c r="L75" s="111" t="s">
        <v>152</v>
      </c>
      <c r="N75" s="60"/>
    </row>
    <row r="76" spans="5:14" x14ac:dyDescent="0.25">
      <c r="E76" s="58"/>
      <c r="H76" t="s">
        <v>89</v>
      </c>
      <c r="J76" s="76">
        <v>0</v>
      </c>
      <c r="K76" s="76">
        <f>25*125</f>
        <v>3125</v>
      </c>
      <c r="L76" s="111" t="s">
        <v>152</v>
      </c>
      <c r="N76" s="60"/>
    </row>
    <row r="77" spans="5:14" x14ac:dyDescent="0.25">
      <c r="E77" s="58"/>
      <c r="H77" t="s">
        <v>98</v>
      </c>
      <c r="J77" s="76"/>
      <c r="K77" s="76">
        <v>500</v>
      </c>
      <c r="L77" s="111" t="s">
        <v>152</v>
      </c>
      <c r="N77" s="60"/>
    </row>
    <row r="78" spans="5:14" ht="16.5" thickBot="1" x14ac:dyDescent="0.3">
      <c r="E78" s="58"/>
      <c r="J78" s="50"/>
      <c r="K78" s="50"/>
      <c r="L78" s="50"/>
      <c r="M78" s="51"/>
      <c r="N78" s="60"/>
    </row>
    <row r="79" spans="5:14" ht="16.5" thickTop="1" x14ac:dyDescent="0.25">
      <c r="E79" s="58"/>
      <c r="G79" s="2" t="s">
        <v>122</v>
      </c>
      <c r="J79" s="75">
        <f>SUM(J69:J76)</f>
        <v>15300</v>
      </c>
      <c r="K79" s="75">
        <f>SUM(K69:K77)</f>
        <v>46950</v>
      </c>
      <c r="L79" s="75">
        <f>SUM(L69:L77)</f>
        <v>39000</v>
      </c>
      <c r="M79" s="77">
        <f>L79-K79</f>
        <v>-7950</v>
      </c>
      <c r="N79" s="60"/>
    </row>
    <row r="80" spans="5:14" x14ac:dyDescent="0.25">
      <c r="E80" s="58"/>
      <c r="J80" s="76"/>
      <c r="K80" s="76"/>
      <c r="L80" s="76"/>
      <c r="N80" s="60"/>
    </row>
    <row r="81" spans="5:14" x14ac:dyDescent="0.25">
      <c r="E81" s="58"/>
      <c r="G81" s="2" t="s">
        <v>16</v>
      </c>
      <c r="J81" s="76"/>
      <c r="K81" s="76"/>
      <c r="L81" s="76"/>
      <c r="N81" s="60"/>
    </row>
    <row r="82" spans="5:14" x14ac:dyDescent="0.25">
      <c r="E82" s="58"/>
      <c r="J82" s="76"/>
      <c r="K82" s="76"/>
      <c r="L82" s="76"/>
      <c r="N82" s="60"/>
    </row>
    <row r="83" spans="5:14" x14ac:dyDescent="0.25">
      <c r="E83" s="58"/>
      <c r="H83" t="s">
        <v>73</v>
      </c>
      <c r="J83" s="76">
        <v>500</v>
      </c>
      <c r="K83" s="76">
        <v>0</v>
      </c>
      <c r="L83" s="76"/>
      <c r="N83" s="60"/>
    </row>
    <row r="84" spans="5:14" x14ac:dyDescent="0.25">
      <c r="E84" s="58"/>
      <c r="H84" t="s">
        <v>75</v>
      </c>
      <c r="J84" s="76">
        <v>1050</v>
      </c>
      <c r="K84" s="76">
        <v>0</v>
      </c>
      <c r="L84" s="76"/>
      <c r="N84" s="60"/>
    </row>
    <row r="85" spans="5:14" x14ac:dyDescent="0.25">
      <c r="E85" s="58"/>
      <c r="H85" t="s">
        <v>77</v>
      </c>
      <c r="J85" s="76">
        <v>14000</v>
      </c>
      <c r="K85" s="76">
        <v>20000</v>
      </c>
      <c r="L85" s="76">
        <v>20000</v>
      </c>
      <c r="N85" s="60"/>
    </row>
    <row r="86" spans="5:14" x14ac:dyDescent="0.25">
      <c r="E86" s="58"/>
      <c r="H86" t="s">
        <v>153</v>
      </c>
      <c r="J86" s="76"/>
      <c r="K86" s="76"/>
      <c r="L86" s="76">
        <v>7000</v>
      </c>
      <c r="N86" s="60"/>
    </row>
    <row r="87" spans="5:14" x14ac:dyDescent="0.25">
      <c r="E87" s="58"/>
      <c r="H87" t="s">
        <v>79</v>
      </c>
      <c r="J87" s="76">
        <v>6000</v>
      </c>
      <c r="K87" s="76">
        <v>0</v>
      </c>
      <c r="L87" s="76"/>
      <c r="N87" s="60"/>
    </row>
    <row r="88" spans="5:14" x14ac:dyDescent="0.25">
      <c r="E88" s="58"/>
      <c r="H88" t="s">
        <v>106</v>
      </c>
      <c r="J88" s="76">
        <v>1300</v>
      </c>
      <c r="K88" s="76">
        <v>1400</v>
      </c>
      <c r="L88" s="76"/>
      <c r="N88" s="60"/>
    </row>
    <row r="89" spans="5:14" x14ac:dyDescent="0.25">
      <c r="E89" s="58"/>
      <c r="H89" t="s">
        <v>100</v>
      </c>
      <c r="J89" s="76"/>
      <c r="K89" s="76">
        <v>2200</v>
      </c>
      <c r="L89" s="76">
        <v>1000</v>
      </c>
      <c r="N89" s="60"/>
    </row>
    <row r="90" spans="5:14" ht="16.5" thickBot="1" x14ac:dyDescent="0.3">
      <c r="E90" s="58"/>
      <c r="J90" s="50"/>
      <c r="K90" s="50"/>
      <c r="L90" s="50"/>
      <c r="M90" s="51"/>
      <c r="N90" s="60"/>
    </row>
    <row r="91" spans="5:14" ht="16.5" thickTop="1" x14ac:dyDescent="0.25">
      <c r="E91" s="58"/>
      <c r="G91" s="2" t="s">
        <v>123</v>
      </c>
      <c r="J91" s="75">
        <f t="shared" ref="J91:K91" si="0">SUM(J83:J90)</f>
        <v>22850</v>
      </c>
      <c r="K91" s="75">
        <f t="shared" si="0"/>
        <v>23600</v>
      </c>
      <c r="L91" s="75">
        <f>SUM(L83:L89)</f>
        <v>28000</v>
      </c>
      <c r="M91" s="77">
        <f>L91-K91</f>
        <v>4400</v>
      </c>
      <c r="N91" s="60"/>
    </row>
    <row r="92" spans="5:14" x14ac:dyDescent="0.25">
      <c r="E92" s="58"/>
      <c r="J92" s="76"/>
      <c r="K92" s="76"/>
      <c r="L92" s="76"/>
      <c r="N92" s="60"/>
    </row>
    <row r="93" spans="5:14" ht="16.5" thickBot="1" x14ac:dyDescent="0.3">
      <c r="E93" s="58"/>
      <c r="J93" s="50"/>
      <c r="K93" s="50"/>
      <c r="L93" s="50"/>
      <c r="M93" s="51"/>
      <c r="N93" s="60"/>
    </row>
    <row r="94" spans="5:14" ht="16.5" thickTop="1" x14ac:dyDescent="0.25">
      <c r="E94" s="58"/>
      <c r="F94" s="52" t="s">
        <v>137</v>
      </c>
      <c r="J94" s="76">
        <f>J91+J79+J64+J56+J40</f>
        <v>117990</v>
      </c>
      <c r="K94" s="76">
        <f>K91+K79+K64+K56+K40</f>
        <v>152250</v>
      </c>
      <c r="L94" s="76">
        <f>L91+L79+L64+L56+L40</f>
        <v>154900</v>
      </c>
      <c r="M94" s="77">
        <f>L94-K94</f>
        <v>2650</v>
      </c>
      <c r="N94" s="60"/>
    </row>
    <row r="95" spans="5:14" x14ac:dyDescent="0.25">
      <c r="E95" s="58"/>
      <c r="J95" s="76"/>
      <c r="K95" s="76"/>
      <c r="L95" s="76"/>
      <c r="N95" s="60"/>
    </row>
    <row r="96" spans="5:14" x14ac:dyDescent="0.25">
      <c r="E96" s="58"/>
      <c r="G96" s="79" t="s">
        <v>135</v>
      </c>
      <c r="H96" s="80"/>
      <c r="I96" s="80"/>
      <c r="J96" s="81">
        <v>0</v>
      </c>
      <c r="K96" s="81">
        <v>40000</v>
      </c>
      <c r="L96" s="81">
        <v>40000</v>
      </c>
      <c r="M96" s="82">
        <f>L96-K96</f>
        <v>0</v>
      </c>
      <c r="N96" s="60"/>
    </row>
    <row r="97" spans="5:14" x14ac:dyDescent="0.25">
      <c r="E97" s="58"/>
      <c r="G97" s="79"/>
      <c r="H97" s="80" t="s">
        <v>154</v>
      </c>
      <c r="I97" s="80"/>
      <c r="J97" s="81"/>
      <c r="K97" s="81"/>
      <c r="L97" s="81"/>
      <c r="M97" s="82"/>
      <c r="N97" s="60"/>
    </row>
    <row r="98" spans="5:14" ht="16.5" thickBot="1" x14ac:dyDescent="0.3">
      <c r="E98" s="58"/>
      <c r="J98" s="50"/>
      <c r="K98" s="50"/>
      <c r="L98" s="50"/>
      <c r="M98" s="51"/>
      <c r="N98" s="60"/>
    </row>
    <row r="99" spans="5:14" ht="16.5" thickTop="1" x14ac:dyDescent="0.25">
      <c r="E99" s="58"/>
      <c r="F99" s="52" t="s">
        <v>134</v>
      </c>
      <c r="J99" s="76">
        <f>J96+J94</f>
        <v>117990</v>
      </c>
      <c r="K99" s="76">
        <f>K96+K94</f>
        <v>192250</v>
      </c>
      <c r="L99" s="76">
        <f>L94+L96</f>
        <v>194900</v>
      </c>
      <c r="M99" s="78">
        <f>L99-K99</f>
        <v>2650</v>
      </c>
      <c r="N99" s="60"/>
    </row>
    <row r="100" spans="5:14" x14ac:dyDescent="0.25">
      <c r="E100" s="58"/>
      <c r="J100" s="76"/>
      <c r="K100" s="76"/>
      <c r="L100" s="76">
        <f>K99*1.02</f>
        <v>196095</v>
      </c>
      <c r="N100" s="60"/>
    </row>
    <row r="101" spans="5:14" x14ac:dyDescent="0.25">
      <c r="E101" s="62"/>
      <c r="F101" s="83"/>
      <c r="G101" s="63"/>
      <c r="H101" s="64"/>
      <c r="I101" s="64"/>
      <c r="J101" s="84"/>
      <c r="K101" s="84"/>
      <c r="L101" s="84"/>
      <c r="M101" s="85"/>
      <c r="N101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A4A6-FBFF-C048-8066-D78028F427CE}">
  <dimension ref="A1:F12"/>
  <sheetViews>
    <sheetView zoomScale="271" zoomScaleNormal="271" workbookViewId="0">
      <selection activeCell="G12" sqref="G12"/>
    </sheetView>
  </sheetViews>
  <sheetFormatPr defaultColWidth="11" defaultRowHeight="15.75" x14ac:dyDescent="0.25"/>
  <cols>
    <col min="2" max="2" width="19.875" customWidth="1"/>
    <col min="3" max="3" width="12.125" style="48" bestFit="1" customWidth="1"/>
  </cols>
  <sheetData>
    <row r="1" spans="1:6" x14ac:dyDescent="0.25">
      <c r="A1" s="90" t="s">
        <v>110</v>
      </c>
      <c r="B1" s="90"/>
      <c r="C1" s="92" t="s">
        <v>144</v>
      </c>
      <c r="D1" s="93" t="s">
        <v>145</v>
      </c>
      <c r="E1" s="93" t="s">
        <v>146</v>
      </c>
      <c r="F1" s="90" t="s">
        <v>125</v>
      </c>
    </row>
    <row r="2" spans="1:6" x14ac:dyDescent="0.25">
      <c r="A2" s="90"/>
      <c r="B2" s="90"/>
      <c r="C2" s="92"/>
      <c r="D2" s="93"/>
      <c r="E2" s="93"/>
      <c r="F2" s="90"/>
    </row>
    <row r="3" spans="1:6" x14ac:dyDescent="0.25">
      <c r="A3" s="90"/>
      <c r="B3" s="90"/>
      <c r="C3" s="92"/>
      <c r="D3" s="93"/>
      <c r="E3" s="93"/>
      <c r="F3" s="90"/>
    </row>
    <row r="4" spans="1:6" x14ac:dyDescent="0.25">
      <c r="A4" s="90" t="s">
        <v>111</v>
      </c>
      <c r="B4" s="90"/>
      <c r="C4" s="95">
        <v>50000</v>
      </c>
      <c r="D4" s="93"/>
      <c r="E4" s="93"/>
      <c r="F4" s="96" t="s">
        <v>150</v>
      </c>
    </row>
    <row r="5" spans="1:6" x14ac:dyDescent="0.25">
      <c r="A5" s="90" t="s">
        <v>139</v>
      </c>
      <c r="B5" s="90"/>
      <c r="C5" s="92">
        <v>80000</v>
      </c>
      <c r="D5" s="97">
        <v>80000</v>
      </c>
      <c r="E5" s="93"/>
      <c r="F5" s="90" t="s">
        <v>151</v>
      </c>
    </row>
    <row r="6" spans="1:6" x14ac:dyDescent="0.25">
      <c r="A6" s="90" t="s">
        <v>138</v>
      </c>
      <c r="B6" s="90"/>
      <c r="C6" s="92">
        <v>10000</v>
      </c>
      <c r="D6" s="97">
        <v>10000</v>
      </c>
      <c r="E6" s="93"/>
      <c r="F6" s="90" t="s">
        <v>151</v>
      </c>
    </row>
    <row r="7" spans="1:6" x14ac:dyDescent="0.25">
      <c r="A7" s="90" t="s">
        <v>112</v>
      </c>
      <c r="B7" s="90"/>
      <c r="C7" s="92"/>
      <c r="D7" s="98">
        <v>95000</v>
      </c>
      <c r="E7" s="98">
        <v>100000</v>
      </c>
      <c r="F7" s="90" t="s">
        <v>151</v>
      </c>
    </row>
    <row r="8" spans="1:6" x14ac:dyDescent="0.25">
      <c r="A8" s="90" t="s">
        <v>140</v>
      </c>
      <c r="B8" s="90"/>
      <c r="C8" s="92">
        <f>1400*15</f>
        <v>21000</v>
      </c>
      <c r="D8" s="93"/>
      <c r="E8" s="98">
        <v>21000</v>
      </c>
      <c r="F8" s="90" t="s">
        <v>151</v>
      </c>
    </row>
    <row r="9" spans="1:6" x14ac:dyDescent="0.25">
      <c r="A9" s="90" t="s">
        <v>141</v>
      </c>
      <c r="B9" s="90"/>
      <c r="C9" s="49"/>
      <c r="D9" s="34"/>
      <c r="E9" s="92">
        <f>7500*30</f>
        <v>225000</v>
      </c>
      <c r="F9" s="90"/>
    </row>
    <row r="10" spans="1:6" x14ac:dyDescent="0.25">
      <c r="A10" s="90" t="s">
        <v>142</v>
      </c>
      <c r="B10" s="90"/>
      <c r="C10" s="92" t="s">
        <v>147</v>
      </c>
      <c r="D10" s="34"/>
      <c r="E10" s="34"/>
    </row>
    <row r="11" spans="1:6" x14ac:dyDescent="0.25">
      <c r="A11" s="90" t="s">
        <v>143</v>
      </c>
      <c r="B11" s="90"/>
      <c r="C11" s="92" t="s">
        <v>147</v>
      </c>
      <c r="D11" s="34"/>
      <c r="E11" s="34"/>
    </row>
    <row r="12" spans="1:6" x14ac:dyDescent="0.25">
      <c r="C12" s="49"/>
      <c r="D12" s="34"/>
      <c r="E12" s="3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E342E-F20A-2846-8EB3-8FA249B335A8}">
  <dimension ref="A1:AO135"/>
  <sheetViews>
    <sheetView topLeftCell="B58" zoomScale="190" zoomScaleNormal="190" workbookViewId="0">
      <selection activeCell="B163" sqref="B163"/>
    </sheetView>
  </sheetViews>
  <sheetFormatPr defaultColWidth="11" defaultRowHeight="15.75" x14ac:dyDescent="0.25"/>
  <cols>
    <col min="1" max="3" width="19.5" customWidth="1"/>
    <col min="4" max="4" width="14.125" customWidth="1"/>
    <col min="5" max="5" width="13" customWidth="1"/>
    <col min="6" max="6" width="12.375" customWidth="1"/>
    <col min="7" max="7" width="11.875" customWidth="1"/>
    <col min="8" max="8" width="15.625" customWidth="1"/>
    <col min="9" max="10" width="14.125" customWidth="1"/>
    <col min="13" max="13" width="16.5" customWidth="1"/>
    <col min="14" max="14" width="14.625" customWidth="1"/>
    <col min="15" max="15" width="16.375" customWidth="1"/>
    <col min="16" max="18" width="17.5" customWidth="1"/>
    <col min="19" max="21" width="15.375" customWidth="1"/>
    <col min="23" max="24" width="10.875" customWidth="1"/>
    <col min="25" max="30" width="14.625" customWidth="1"/>
    <col min="34" max="39" width="14.625" customWidth="1"/>
  </cols>
  <sheetData>
    <row r="1" spans="1:1" x14ac:dyDescent="0.25">
      <c r="A1" t="s">
        <v>0</v>
      </c>
    </row>
    <row r="22" spans="1:40" x14ac:dyDescent="0.25">
      <c r="F22" s="126" t="s">
        <v>1</v>
      </c>
      <c r="G22" s="126"/>
    </row>
    <row r="24" spans="1:40" x14ac:dyDescent="0.25">
      <c r="B24" s="2" t="s">
        <v>86</v>
      </c>
      <c r="C24" s="2"/>
    </row>
    <row r="26" spans="1:40" x14ac:dyDescent="0.25">
      <c r="A26" s="126" t="s">
        <v>2</v>
      </c>
      <c r="B26" s="126"/>
      <c r="C26" s="1" t="s">
        <v>92</v>
      </c>
      <c r="D26" s="1" t="s">
        <v>93</v>
      </c>
      <c r="E26" s="1" t="s">
        <v>113</v>
      </c>
      <c r="F26" s="126"/>
      <c r="G26" s="126"/>
      <c r="H26" s="2"/>
      <c r="I26" s="2"/>
      <c r="M26" s="134" t="s">
        <v>3</v>
      </c>
      <c r="N26" s="134"/>
      <c r="O26" s="134"/>
      <c r="P26" s="134"/>
      <c r="Q26" s="134"/>
      <c r="R26" s="134"/>
      <c r="S26" s="134"/>
      <c r="T26" s="134"/>
      <c r="U26" s="3"/>
      <c r="V26" s="3"/>
      <c r="W26" s="2"/>
      <c r="X26" s="135" t="s">
        <v>4</v>
      </c>
      <c r="Y26" s="135"/>
      <c r="Z26" s="135"/>
      <c r="AA26" s="135"/>
      <c r="AB26" s="135"/>
      <c r="AC26" s="135"/>
      <c r="AD26" s="135"/>
      <c r="AE26" s="135"/>
      <c r="AF26" s="2"/>
      <c r="AG26" s="136" t="s">
        <v>5</v>
      </c>
      <c r="AH26" s="136"/>
      <c r="AI26" s="136"/>
      <c r="AJ26" s="136"/>
      <c r="AK26" s="136"/>
      <c r="AL26" s="136"/>
      <c r="AM26" s="136"/>
      <c r="AN26" s="136"/>
    </row>
    <row r="27" spans="1:40" x14ac:dyDescent="0.25">
      <c r="E27" s="34"/>
      <c r="M27" s="6"/>
      <c r="N27" s="6"/>
      <c r="O27" s="6"/>
      <c r="P27" s="6"/>
      <c r="Q27" s="6"/>
      <c r="R27" s="6"/>
      <c r="S27" s="6"/>
      <c r="T27" s="6"/>
      <c r="U27" s="6"/>
      <c r="V27" s="6"/>
      <c r="X27" s="7"/>
      <c r="Y27" s="7"/>
      <c r="Z27" s="7"/>
      <c r="AA27" s="7"/>
      <c r="AB27" s="7"/>
      <c r="AC27" s="7"/>
      <c r="AD27" s="7"/>
      <c r="AE27" s="7"/>
      <c r="AG27" s="8"/>
      <c r="AH27" s="8"/>
      <c r="AI27" s="8"/>
      <c r="AJ27" s="8"/>
      <c r="AK27" s="8"/>
      <c r="AL27" s="8"/>
      <c r="AM27" s="8"/>
      <c r="AN27" s="8"/>
    </row>
    <row r="28" spans="1:40" x14ac:dyDescent="0.25">
      <c r="A28" s="133" t="s">
        <v>6</v>
      </c>
      <c r="B28" s="133"/>
      <c r="C28" s="40">
        <v>39690</v>
      </c>
      <c r="D28" s="46">
        <f>E101</f>
        <v>45300</v>
      </c>
      <c r="E28" s="47">
        <f>D28-C28</f>
        <v>5610</v>
      </c>
      <c r="F28" s="2"/>
      <c r="G28" s="2"/>
      <c r="H28" s="2"/>
      <c r="I28" s="2"/>
      <c r="J28" s="2"/>
      <c r="K28" s="2"/>
      <c r="L28" s="2"/>
      <c r="M28" s="9"/>
      <c r="N28" s="9"/>
      <c r="O28" s="9"/>
      <c r="P28" s="9"/>
      <c r="Q28" s="9"/>
      <c r="R28" s="9"/>
      <c r="S28" s="9"/>
      <c r="T28" s="9"/>
      <c r="U28" s="9"/>
      <c r="V28" s="9"/>
      <c r="W28" s="2"/>
      <c r="X28" s="10"/>
      <c r="Y28" s="10"/>
      <c r="Z28" s="10"/>
      <c r="AA28" s="10"/>
      <c r="AB28" s="10"/>
      <c r="AC28" s="10"/>
      <c r="AD28" s="10"/>
      <c r="AE28" s="10"/>
      <c r="AF28" s="2"/>
      <c r="AG28" s="11"/>
      <c r="AH28" s="11"/>
      <c r="AI28" s="11"/>
      <c r="AJ28" s="11"/>
      <c r="AK28" s="11"/>
      <c r="AL28" s="11"/>
      <c r="AM28" s="11"/>
      <c r="AN28" s="11"/>
    </row>
    <row r="29" spans="1:40" x14ac:dyDescent="0.25">
      <c r="A29" s="133" t="s">
        <v>7</v>
      </c>
      <c r="B29" s="133"/>
      <c r="C29" s="40">
        <v>15300</v>
      </c>
      <c r="D29" s="46">
        <f>K90</f>
        <v>46950</v>
      </c>
      <c r="E29" s="47">
        <f t="shared" ref="E29:E50" si="0">D29-C29</f>
        <v>31650</v>
      </c>
      <c r="F29" s="125"/>
      <c r="G29" s="125"/>
      <c r="H29" s="12"/>
      <c r="I29" s="12"/>
      <c r="J29" s="2"/>
      <c r="K29" s="2"/>
      <c r="L29" s="2"/>
      <c r="M29" s="134" t="s">
        <v>8</v>
      </c>
      <c r="N29" s="134"/>
      <c r="O29" s="3" t="s">
        <v>9</v>
      </c>
      <c r="P29" s="3" t="s">
        <v>10</v>
      </c>
      <c r="Q29" s="3" t="s">
        <v>11</v>
      </c>
      <c r="R29" s="3" t="s">
        <v>12</v>
      </c>
      <c r="S29" s="3" t="s">
        <v>13</v>
      </c>
      <c r="T29" s="3" t="s">
        <v>14</v>
      </c>
      <c r="U29" s="3"/>
      <c r="V29" s="3"/>
      <c r="W29" s="2"/>
      <c r="X29" s="135" t="s">
        <v>8</v>
      </c>
      <c r="Y29" s="135"/>
      <c r="Z29" s="4" t="s">
        <v>9</v>
      </c>
      <c r="AA29" s="4" t="s">
        <v>10</v>
      </c>
      <c r="AB29" s="4" t="s">
        <v>11</v>
      </c>
      <c r="AC29" s="4" t="s">
        <v>12</v>
      </c>
      <c r="AD29" s="4" t="s">
        <v>13</v>
      </c>
      <c r="AE29" s="4" t="s">
        <v>14</v>
      </c>
      <c r="AF29" s="2"/>
      <c r="AG29" s="136" t="s">
        <v>8</v>
      </c>
      <c r="AH29" s="136"/>
      <c r="AI29" s="5" t="s">
        <v>9</v>
      </c>
      <c r="AJ29" s="5" t="s">
        <v>10</v>
      </c>
      <c r="AK29" s="5" t="s">
        <v>11</v>
      </c>
      <c r="AL29" s="5" t="s">
        <v>12</v>
      </c>
      <c r="AM29" s="5" t="s">
        <v>13</v>
      </c>
      <c r="AN29" s="5" t="s">
        <v>14</v>
      </c>
    </row>
    <row r="30" spans="1:40" x14ac:dyDescent="0.25">
      <c r="A30" s="133" t="s">
        <v>15</v>
      </c>
      <c r="B30" s="133"/>
      <c r="C30" s="40">
        <v>22150</v>
      </c>
      <c r="D30" s="46">
        <f>E118</f>
        <v>26900</v>
      </c>
      <c r="E30" s="47">
        <f t="shared" si="0"/>
        <v>4750</v>
      </c>
      <c r="F30" s="2"/>
      <c r="G30" s="2"/>
      <c r="H30" s="2"/>
      <c r="I30" s="2"/>
      <c r="J30" s="2"/>
      <c r="K30" s="2"/>
      <c r="L30" s="2"/>
      <c r="M30" s="9"/>
      <c r="N30" s="9"/>
      <c r="O30" s="9"/>
      <c r="P30" s="9"/>
      <c r="Q30" s="9"/>
      <c r="R30" s="9"/>
      <c r="S30" s="9"/>
      <c r="T30" s="9"/>
      <c r="U30" s="9"/>
      <c r="V30" s="9"/>
      <c r="W30" s="2"/>
      <c r="X30" s="10"/>
      <c r="Y30" s="10"/>
      <c r="Z30" s="10"/>
      <c r="AA30" s="10"/>
      <c r="AB30" s="10"/>
      <c r="AC30" s="10"/>
      <c r="AD30" s="10"/>
      <c r="AE30" s="10"/>
      <c r="AF30" s="2"/>
      <c r="AG30" s="11"/>
      <c r="AH30" s="11"/>
      <c r="AI30" s="11"/>
      <c r="AJ30" s="11"/>
      <c r="AK30" s="11"/>
      <c r="AL30" s="11"/>
      <c r="AM30" s="11"/>
      <c r="AN30" s="11"/>
    </row>
    <row r="31" spans="1:40" x14ac:dyDescent="0.25">
      <c r="A31" s="133" t="s">
        <v>16</v>
      </c>
      <c r="B31" s="133"/>
      <c r="C31" s="40">
        <v>22850</v>
      </c>
      <c r="D31" s="46">
        <f>K120</f>
        <v>23600</v>
      </c>
      <c r="E31" s="47">
        <f t="shared" si="0"/>
        <v>750</v>
      </c>
      <c r="F31" s="125"/>
      <c r="G31" s="125"/>
      <c r="H31" s="12"/>
      <c r="I31" s="2"/>
      <c r="J31" s="2"/>
      <c r="K31" s="2"/>
      <c r="L31" s="2"/>
      <c r="M31" s="134"/>
      <c r="N31" s="134"/>
      <c r="O31" s="13"/>
      <c r="P31" s="3"/>
      <c r="Q31" s="14"/>
      <c r="R31" s="14"/>
      <c r="S31" s="14"/>
      <c r="T31" s="9"/>
      <c r="U31" s="9"/>
      <c r="V31" s="9"/>
      <c r="W31" s="2"/>
      <c r="X31" s="135"/>
      <c r="Y31" s="135"/>
      <c r="Z31" s="15"/>
      <c r="AA31" s="4"/>
      <c r="AB31" s="16"/>
      <c r="AC31" s="16"/>
      <c r="AD31" s="16"/>
      <c r="AE31" s="10"/>
      <c r="AF31" s="2"/>
      <c r="AG31" s="136"/>
      <c r="AH31" s="136"/>
      <c r="AI31" s="17"/>
      <c r="AJ31" s="5"/>
      <c r="AK31" s="18"/>
      <c r="AL31" s="18"/>
      <c r="AM31" s="18"/>
      <c r="AN31" s="11"/>
    </row>
    <row r="32" spans="1:40" x14ac:dyDescent="0.25">
      <c r="A32" s="133" t="s">
        <v>17</v>
      </c>
      <c r="B32" s="133"/>
      <c r="C32" s="40">
        <v>25000</v>
      </c>
      <c r="D32" s="46">
        <f>E106</f>
        <v>30000</v>
      </c>
      <c r="E32" s="47">
        <f t="shared" si="0"/>
        <v>5000</v>
      </c>
      <c r="F32" s="2"/>
      <c r="G32" s="2"/>
      <c r="H32" s="2"/>
      <c r="I32" s="2"/>
      <c r="J32" s="2"/>
      <c r="K32" s="2"/>
      <c r="L32" s="2"/>
      <c r="M32" s="134"/>
      <c r="N32" s="134"/>
      <c r="O32" s="13"/>
      <c r="P32" s="3"/>
      <c r="Q32" s="14"/>
      <c r="R32" s="14"/>
      <c r="S32" s="14"/>
      <c r="T32" s="9"/>
      <c r="U32" s="9"/>
      <c r="V32" s="9"/>
      <c r="W32" s="2"/>
      <c r="X32" s="10"/>
      <c r="Y32" s="10"/>
      <c r="Z32" s="15"/>
      <c r="AA32" s="4"/>
      <c r="AB32" s="16"/>
      <c r="AC32" s="10"/>
      <c r="AD32" s="10"/>
      <c r="AE32" s="10"/>
      <c r="AF32" s="2"/>
      <c r="AG32" s="11"/>
      <c r="AH32" s="11"/>
      <c r="AI32" s="17"/>
      <c r="AJ32" s="5"/>
      <c r="AK32" s="18"/>
      <c r="AL32" s="11"/>
      <c r="AM32" s="19"/>
      <c r="AN32" s="11"/>
    </row>
    <row r="33" spans="1:40" x14ac:dyDescent="0.25">
      <c r="A33" s="133" t="s">
        <v>18</v>
      </c>
      <c r="B33" s="133"/>
      <c r="C33" s="40">
        <v>18000</v>
      </c>
      <c r="D33" s="46">
        <f>E135</f>
        <v>10000</v>
      </c>
      <c r="E33" s="47">
        <f t="shared" si="0"/>
        <v>-8000</v>
      </c>
      <c r="F33" s="125"/>
      <c r="G33" s="125"/>
      <c r="H33" s="12"/>
      <c r="I33" s="12"/>
      <c r="J33" s="2"/>
      <c r="K33" s="2"/>
      <c r="L33" s="2"/>
      <c r="M33" s="9"/>
      <c r="N33" s="9"/>
      <c r="O33" s="13"/>
      <c r="P33" s="3"/>
      <c r="Q33" s="14"/>
      <c r="R33" s="14"/>
      <c r="S33" s="14"/>
      <c r="T33" s="9"/>
      <c r="U33" s="9"/>
      <c r="V33" s="9"/>
      <c r="W33" s="2"/>
      <c r="X33" s="10"/>
      <c r="Y33" s="10"/>
      <c r="Z33" s="15"/>
      <c r="AA33" s="4"/>
      <c r="AB33" s="16"/>
      <c r="AC33" s="10"/>
      <c r="AD33" s="10"/>
      <c r="AE33" s="10"/>
      <c r="AF33" s="2"/>
      <c r="AG33" s="11"/>
      <c r="AH33" s="11"/>
      <c r="AI33" s="17"/>
      <c r="AJ33" s="5"/>
      <c r="AK33" s="18"/>
      <c r="AL33" s="11"/>
      <c r="AM33" s="11"/>
      <c r="AN33" s="11"/>
    </row>
    <row r="34" spans="1:40" x14ac:dyDescent="0.25">
      <c r="A34" s="125" t="s">
        <v>20</v>
      </c>
      <c r="B34" s="125"/>
      <c r="C34" s="41">
        <v>2500</v>
      </c>
      <c r="D34" s="47">
        <v>2500</v>
      </c>
      <c r="E34" s="47">
        <f t="shared" si="0"/>
        <v>0</v>
      </c>
      <c r="F34" s="2"/>
      <c r="G34" s="2"/>
      <c r="H34" s="2"/>
      <c r="I34" s="2"/>
      <c r="J34" s="2"/>
      <c r="K34" s="2"/>
      <c r="L34" s="2"/>
      <c r="M34" s="9"/>
      <c r="N34" s="9"/>
      <c r="O34" s="13"/>
      <c r="P34" s="3"/>
      <c r="Q34" s="14"/>
      <c r="R34" s="14"/>
      <c r="S34" s="14"/>
      <c r="T34" s="9"/>
      <c r="U34" s="9"/>
      <c r="V34" s="9"/>
      <c r="W34" s="2"/>
      <c r="X34" s="10"/>
      <c r="Y34" s="10"/>
      <c r="Z34" s="15"/>
      <c r="AA34" s="4"/>
      <c r="AB34" s="10"/>
      <c r="AC34" s="10"/>
      <c r="AD34" s="10"/>
      <c r="AE34" s="10"/>
      <c r="AF34" s="2"/>
      <c r="AG34" s="11"/>
      <c r="AH34" s="11"/>
      <c r="AI34" s="17"/>
      <c r="AJ34" s="5"/>
      <c r="AK34" s="18"/>
      <c r="AL34" s="11"/>
      <c r="AM34" s="11"/>
      <c r="AN34" s="11"/>
    </row>
    <row r="35" spans="1:40" x14ac:dyDescent="0.25">
      <c r="A35" s="20" t="s">
        <v>107</v>
      </c>
      <c r="B35" s="20"/>
      <c r="C35" s="41"/>
      <c r="D35" s="47">
        <v>40000</v>
      </c>
      <c r="E35" s="47">
        <f t="shared" si="0"/>
        <v>40000</v>
      </c>
      <c r="F35" s="2"/>
      <c r="G35" s="2"/>
      <c r="H35" s="2"/>
      <c r="I35" s="2"/>
      <c r="J35" s="2"/>
      <c r="K35" s="2"/>
      <c r="L35" s="2"/>
      <c r="M35" s="9"/>
      <c r="N35" s="9"/>
      <c r="O35" s="13"/>
      <c r="P35" s="3"/>
      <c r="Q35" s="14"/>
      <c r="R35" s="14"/>
      <c r="S35" s="14"/>
      <c r="T35" s="9"/>
      <c r="U35" s="9"/>
      <c r="V35" s="9"/>
      <c r="W35" s="2"/>
      <c r="X35" s="10"/>
      <c r="Y35" s="10"/>
      <c r="Z35" s="15"/>
      <c r="AA35" s="4"/>
      <c r="AB35" s="10"/>
      <c r="AC35" s="10"/>
      <c r="AD35" s="10"/>
      <c r="AE35" s="10"/>
      <c r="AF35" s="2"/>
      <c r="AG35" s="11"/>
      <c r="AH35" s="11"/>
      <c r="AI35" s="17"/>
      <c r="AJ35" s="5"/>
      <c r="AK35" s="18"/>
      <c r="AL35" s="11"/>
      <c r="AM35" s="11"/>
      <c r="AN35" s="11"/>
    </row>
    <row r="36" spans="1:40" x14ac:dyDescent="0.25">
      <c r="A36" s="125" t="s">
        <v>21</v>
      </c>
      <c r="B36" s="125"/>
      <c r="C36" s="41">
        <v>1000</v>
      </c>
      <c r="D36" s="47">
        <v>1000</v>
      </c>
      <c r="E36" s="47">
        <f t="shared" si="0"/>
        <v>0</v>
      </c>
      <c r="F36" s="125"/>
      <c r="G36" s="125"/>
      <c r="H36" s="12"/>
      <c r="I36" s="2"/>
      <c r="J36" s="2"/>
      <c r="K36" s="2"/>
      <c r="L36" s="2"/>
      <c r="M36" s="9"/>
      <c r="N36" s="9"/>
      <c r="O36" s="13"/>
      <c r="P36" s="3"/>
      <c r="Q36" s="14"/>
      <c r="R36" s="14"/>
      <c r="S36" s="21"/>
      <c r="T36" s="9"/>
      <c r="U36" s="9"/>
      <c r="V36" s="9"/>
      <c r="W36" s="2"/>
      <c r="X36" s="10"/>
      <c r="Y36" s="10"/>
      <c r="Z36" s="15"/>
      <c r="AA36" s="4"/>
      <c r="AB36" s="10"/>
      <c r="AC36" s="10"/>
      <c r="AD36" s="10"/>
      <c r="AE36" s="10"/>
      <c r="AF36" s="2"/>
      <c r="AG36" s="11"/>
      <c r="AH36" s="11"/>
      <c r="AI36" s="17"/>
      <c r="AJ36" s="5"/>
      <c r="AK36" s="18"/>
      <c r="AL36" s="11"/>
      <c r="AM36" s="11"/>
      <c r="AN36" s="11"/>
    </row>
    <row r="37" spans="1:40" x14ac:dyDescent="0.25">
      <c r="A37" s="125" t="s">
        <v>22</v>
      </c>
      <c r="B37" s="125"/>
      <c r="C37" s="41">
        <v>0</v>
      </c>
      <c r="D37" s="47">
        <v>0</v>
      </c>
      <c r="E37" s="47">
        <f t="shared" si="0"/>
        <v>0</v>
      </c>
      <c r="F37" s="2"/>
      <c r="G37" s="2"/>
      <c r="H37" s="2"/>
      <c r="I37" s="2"/>
      <c r="J37" s="2"/>
      <c r="K37" s="2"/>
      <c r="L37" s="2"/>
      <c r="M37" s="9"/>
      <c r="N37" s="9"/>
      <c r="O37" s="13"/>
      <c r="P37" s="3"/>
      <c r="Q37" s="14"/>
      <c r="R37" s="14"/>
      <c r="S37" s="14"/>
      <c r="T37" s="9"/>
      <c r="U37" s="9"/>
      <c r="V37" s="9"/>
      <c r="W37" s="2"/>
      <c r="X37" s="10"/>
      <c r="Y37" s="10"/>
      <c r="Z37" s="15"/>
      <c r="AA37" s="4"/>
      <c r="AB37" s="10"/>
      <c r="AC37" s="10"/>
      <c r="AD37" s="10"/>
      <c r="AE37" s="10"/>
      <c r="AF37" s="2"/>
      <c r="AG37" s="11"/>
      <c r="AH37" s="11"/>
      <c r="AI37" s="17"/>
      <c r="AJ37" s="5"/>
      <c r="AK37" s="18"/>
      <c r="AL37" s="11"/>
      <c r="AM37" s="11"/>
      <c r="AN37" s="11"/>
    </row>
    <row r="38" spans="1:40" x14ac:dyDescent="0.25">
      <c r="A38" s="125" t="s">
        <v>23</v>
      </c>
      <c r="B38" s="125"/>
      <c r="C38" s="41">
        <v>2000</v>
      </c>
      <c r="D38" s="47">
        <v>2000</v>
      </c>
      <c r="E38" s="47">
        <f t="shared" si="0"/>
        <v>0</v>
      </c>
      <c r="F38" s="125"/>
      <c r="G38" s="125"/>
      <c r="H38" s="12"/>
      <c r="I38" s="2"/>
      <c r="J38" s="2"/>
      <c r="K38" s="2"/>
      <c r="L38" s="2"/>
      <c r="M38" s="9"/>
      <c r="N38" s="9"/>
      <c r="O38" s="13"/>
      <c r="P38" s="3"/>
      <c r="Q38" s="14"/>
      <c r="R38" s="14"/>
      <c r="S38" s="9"/>
      <c r="T38" s="9"/>
      <c r="U38" s="9"/>
      <c r="V38" s="9"/>
      <c r="W38" s="2"/>
      <c r="X38" s="10"/>
      <c r="Y38" s="10"/>
      <c r="Z38" s="15"/>
      <c r="AA38" s="4"/>
      <c r="AB38" s="10"/>
      <c r="AC38" s="10"/>
      <c r="AD38" s="10"/>
      <c r="AE38" s="10"/>
      <c r="AF38" s="2"/>
      <c r="AG38" s="11"/>
      <c r="AH38" s="11"/>
      <c r="AI38" s="17"/>
      <c r="AJ38" s="5"/>
      <c r="AK38" s="18"/>
      <c r="AL38" s="11"/>
      <c r="AM38" s="11"/>
      <c r="AN38" s="11"/>
    </row>
    <row r="39" spans="1:40" x14ac:dyDescent="0.25">
      <c r="A39" s="125" t="s">
        <v>24</v>
      </c>
      <c r="B39" s="125"/>
      <c r="C39" s="41">
        <v>60943</v>
      </c>
      <c r="D39" s="47">
        <v>70000</v>
      </c>
      <c r="E39" s="47">
        <f t="shared" si="0"/>
        <v>9057</v>
      </c>
      <c r="F39" s="2"/>
      <c r="G39" s="2"/>
      <c r="H39" s="2"/>
      <c r="I39" s="2"/>
      <c r="J39" s="2"/>
      <c r="K39" s="2"/>
      <c r="L39" s="2"/>
      <c r="M39" s="9"/>
      <c r="N39" s="9"/>
      <c r="O39" s="13"/>
      <c r="P39" s="3"/>
      <c r="Q39" s="14"/>
      <c r="R39" s="14"/>
      <c r="S39" s="9"/>
      <c r="T39" s="9"/>
      <c r="U39" s="9"/>
      <c r="V39" s="9"/>
      <c r="W39" s="2"/>
      <c r="X39" s="10"/>
      <c r="Y39" s="10"/>
      <c r="Z39" s="15"/>
      <c r="AA39" s="4"/>
      <c r="AB39" s="10"/>
      <c r="AC39" s="10"/>
      <c r="AD39" s="10"/>
      <c r="AE39" s="10"/>
      <c r="AF39" s="2"/>
      <c r="AG39" s="11"/>
      <c r="AH39" s="11"/>
      <c r="AI39" s="17"/>
      <c r="AJ39" s="5"/>
      <c r="AK39" s="18"/>
      <c r="AL39" s="11"/>
      <c r="AM39" s="11"/>
      <c r="AN39" s="11"/>
    </row>
    <row r="40" spans="1:40" x14ac:dyDescent="0.25">
      <c r="A40" s="20" t="s">
        <v>108</v>
      </c>
      <c r="B40" s="20"/>
      <c r="C40" s="41"/>
      <c r="D40" s="47">
        <v>0</v>
      </c>
      <c r="E40" s="47">
        <f t="shared" si="0"/>
        <v>0</v>
      </c>
      <c r="F40" s="2"/>
      <c r="G40" s="2"/>
      <c r="H40" s="2"/>
      <c r="I40" s="2"/>
      <c r="J40" s="2"/>
      <c r="K40" s="2"/>
      <c r="L40" s="2"/>
      <c r="M40" s="9"/>
      <c r="N40" s="9"/>
      <c r="O40" s="13"/>
      <c r="P40" s="3"/>
      <c r="Q40" s="14"/>
      <c r="R40" s="14"/>
      <c r="S40" s="9"/>
      <c r="T40" s="9"/>
      <c r="U40" s="9"/>
      <c r="V40" s="9"/>
      <c r="W40" s="2"/>
      <c r="X40" s="10"/>
      <c r="Y40" s="10"/>
      <c r="Z40" s="15"/>
      <c r="AA40" s="4"/>
      <c r="AB40" s="10"/>
      <c r="AC40" s="10"/>
      <c r="AD40" s="10"/>
      <c r="AE40" s="10"/>
      <c r="AF40" s="2"/>
      <c r="AG40" s="11"/>
      <c r="AH40" s="11"/>
      <c r="AI40" s="17"/>
      <c r="AJ40" s="5"/>
      <c r="AK40" s="18"/>
      <c r="AL40" s="11"/>
      <c r="AM40" s="11"/>
      <c r="AN40" s="11"/>
    </row>
    <row r="41" spans="1:40" x14ac:dyDescent="0.25">
      <c r="A41" s="125" t="s">
        <v>25</v>
      </c>
      <c r="B41" s="125"/>
      <c r="C41" s="41">
        <v>4500</v>
      </c>
      <c r="D41" s="47">
        <v>5000</v>
      </c>
      <c r="E41" s="47">
        <f t="shared" si="0"/>
        <v>500</v>
      </c>
      <c r="F41" s="125"/>
      <c r="G41" s="125"/>
      <c r="H41" s="12"/>
      <c r="I41" s="12"/>
      <c r="J41" s="2"/>
      <c r="K41" s="2"/>
      <c r="L41" s="2"/>
      <c r="M41" s="9"/>
      <c r="N41" s="9"/>
      <c r="O41" s="13"/>
      <c r="P41" s="3"/>
      <c r="Q41" s="9"/>
      <c r="R41" s="14"/>
      <c r="S41" s="9"/>
      <c r="T41" s="9"/>
      <c r="U41" s="9"/>
      <c r="V41" s="9"/>
      <c r="W41" s="2"/>
      <c r="X41" s="10"/>
      <c r="Y41" s="10"/>
      <c r="Z41" s="15"/>
      <c r="AA41" s="4"/>
      <c r="AB41" s="10"/>
      <c r="AC41" s="10"/>
      <c r="AD41" s="10"/>
      <c r="AE41" s="10"/>
      <c r="AF41" s="2"/>
      <c r="AG41" s="11"/>
      <c r="AH41" s="11"/>
      <c r="AI41" s="17"/>
      <c r="AJ41" s="5"/>
      <c r="AK41" s="18"/>
      <c r="AL41" s="11"/>
      <c r="AM41" s="11"/>
      <c r="AN41" s="11"/>
    </row>
    <row r="42" spans="1:40" x14ac:dyDescent="0.25">
      <c r="A42" s="125" t="s">
        <v>26</v>
      </c>
      <c r="B42" s="125"/>
      <c r="C42" s="41">
        <v>1500</v>
      </c>
      <c r="D42" s="47">
        <v>1500</v>
      </c>
      <c r="E42" s="47">
        <f t="shared" si="0"/>
        <v>0</v>
      </c>
      <c r="F42" s="2"/>
      <c r="G42" s="2"/>
      <c r="H42" s="2"/>
      <c r="I42" s="2"/>
      <c r="J42" s="2"/>
      <c r="K42" s="2"/>
      <c r="L42" s="2"/>
      <c r="M42" s="9"/>
      <c r="N42" s="9"/>
      <c r="O42" s="13"/>
      <c r="P42" s="3"/>
      <c r="Q42" s="21"/>
      <c r="R42" s="14"/>
      <c r="S42" s="9"/>
      <c r="T42" s="9"/>
      <c r="U42" s="9"/>
      <c r="V42" s="9"/>
      <c r="W42" s="2"/>
      <c r="X42" s="10"/>
      <c r="Y42" s="10"/>
      <c r="Z42" s="15"/>
      <c r="AA42" s="4"/>
      <c r="AB42" s="10"/>
      <c r="AC42" s="10"/>
      <c r="AD42" s="10"/>
      <c r="AE42" s="10"/>
      <c r="AF42" s="2"/>
      <c r="AG42" s="11"/>
      <c r="AH42" s="11"/>
      <c r="AI42" s="17"/>
      <c r="AJ42" s="5"/>
      <c r="AK42" s="18"/>
      <c r="AL42" s="11"/>
      <c r="AM42" s="11"/>
      <c r="AN42" s="11"/>
    </row>
    <row r="43" spans="1:40" x14ac:dyDescent="0.25">
      <c r="A43" s="125" t="s">
        <v>27</v>
      </c>
      <c r="B43" s="125"/>
      <c r="C43" s="41">
        <v>15000</v>
      </c>
      <c r="D43" s="47">
        <v>15000</v>
      </c>
      <c r="E43" s="47">
        <f t="shared" si="0"/>
        <v>0</v>
      </c>
      <c r="F43" s="125"/>
      <c r="G43" s="125"/>
      <c r="H43" s="12"/>
      <c r="I43" s="2"/>
      <c r="J43" s="2"/>
      <c r="K43" s="2"/>
      <c r="L43" s="2"/>
      <c r="M43" s="9"/>
      <c r="N43" s="9"/>
      <c r="O43" s="13"/>
      <c r="P43" s="3"/>
      <c r="Q43" s="9"/>
      <c r="R43" s="14"/>
      <c r="S43" s="9"/>
      <c r="T43" s="9"/>
      <c r="U43" s="9"/>
      <c r="V43" s="9"/>
      <c r="W43" s="2"/>
      <c r="X43" s="10"/>
      <c r="Y43" s="10"/>
      <c r="Z43" s="15"/>
      <c r="AA43" s="4"/>
      <c r="AB43" s="10"/>
      <c r="AC43" s="10"/>
      <c r="AD43" s="10"/>
      <c r="AE43" s="10"/>
      <c r="AF43" s="2"/>
      <c r="AG43" s="11"/>
      <c r="AH43" s="11"/>
      <c r="AI43" s="17"/>
      <c r="AJ43" s="5"/>
      <c r="AK43" s="18"/>
      <c r="AL43" s="11"/>
      <c r="AM43" s="11"/>
      <c r="AN43" s="11"/>
    </row>
    <row r="44" spans="1:40" x14ac:dyDescent="0.25">
      <c r="A44" s="125" t="s">
        <v>28</v>
      </c>
      <c r="B44" s="125"/>
      <c r="C44" s="41">
        <v>80000</v>
      </c>
      <c r="D44" s="47">
        <v>80000</v>
      </c>
      <c r="E44" s="47">
        <f t="shared" si="0"/>
        <v>0</v>
      </c>
      <c r="F44" s="2"/>
      <c r="G44" s="2"/>
      <c r="H44" s="2"/>
      <c r="I44" s="2"/>
      <c r="J44" s="2"/>
      <c r="K44" s="2"/>
      <c r="L44" s="2"/>
      <c r="M44" s="9"/>
      <c r="N44" s="9"/>
      <c r="O44" s="13"/>
      <c r="P44" s="3"/>
      <c r="Q44" s="9"/>
      <c r="R44" s="14"/>
      <c r="S44" s="9"/>
      <c r="T44" s="9"/>
      <c r="U44" s="9"/>
      <c r="V44" s="9"/>
      <c r="W44" s="2"/>
      <c r="X44" s="10"/>
      <c r="Y44" s="10"/>
      <c r="Z44" s="15"/>
      <c r="AA44" s="4"/>
      <c r="AB44" s="10"/>
      <c r="AC44" s="10"/>
      <c r="AD44" s="10"/>
      <c r="AE44" s="10"/>
      <c r="AF44" s="2"/>
      <c r="AG44" s="11"/>
      <c r="AH44" s="11"/>
      <c r="AI44" s="17"/>
      <c r="AJ44" s="5"/>
      <c r="AK44" s="18"/>
      <c r="AL44" s="11"/>
      <c r="AM44" s="11"/>
      <c r="AN44" s="11"/>
    </row>
    <row r="45" spans="1:40" x14ac:dyDescent="0.25">
      <c r="A45" s="125" t="s">
        <v>29</v>
      </c>
      <c r="B45" s="125"/>
      <c r="C45" s="41">
        <v>100000</v>
      </c>
      <c r="D45" s="47">
        <v>100000</v>
      </c>
      <c r="E45" s="47">
        <f t="shared" si="0"/>
        <v>0</v>
      </c>
      <c r="F45" s="2"/>
      <c r="G45" s="2"/>
      <c r="H45" s="2"/>
      <c r="I45" s="2"/>
      <c r="J45" s="2"/>
      <c r="K45" s="2"/>
      <c r="L45" s="2"/>
      <c r="M45" s="9"/>
      <c r="N45" s="9"/>
      <c r="O45" s="13"/>
      <c r="P45" s="3"/>
      <c r="Q45" s="9"/>
      <c r="R45" s="14"/>
      <c r="S45" s="9"/>
      <c r="T45" s="9"/>
      <c r="U45" s="9"/>
      <c r="V45" s="9"/>
      <c r="W45" s="2"/>
      <c r="X45" s="10"/>
      <c r="Y45" s="10"/>
      <c r="Z45" s="15"/>
      <c r="AA45" s="4"/>
      <c r="AB45" s="10"/>
      <c r="AC45" s="10"/>
      <c r="AD45" s="10"/>
      <c r="AE45" s="10"/>
      <c r="AF45" s="2"/>
      <c r="AG45" s="11"/>
      <c r="AH45" s="11"/>
      <c r="AI45" s="17"/>
      <c r="AJ45" s="5"/>
      <c r="AK45" s="18"/>
      <c r="AL45" s="11"/>
      <c r="AM45" s="11"/>
      <c r="AN45" s="11"/>
    </row>
    <row r="46" spans="1:40" x14ac:dyDescent="0.25">
      <c r="A46" s="125" t="s">
        <v>30</v>
      </c>
      <c r="B46" s="125"/>
      <c r="C46" s="41">
        <v>5500</v>
      </c>
      <c r="D46" s="47">
        <v>5500</v>
      </c>
      <c r="E46" s="47">
        <f t="shared" si="0"/>
        <v>0</v>
      </c>
      <c r="F46" s="2"/>
      <c r="G46" s="2"/>
      <c r="H46" s="2"/>
      <c r="I46" s="2"/>
      <c r="J46" s="2"/>
      <c r="K46" s="2"/>
      <c r="L46" s="2"/>
      <c r="M46" s="9"/>
      <c r="N46" s="9"/>
      <c r="O46" s="13"/>
      <c r="P46" s="3"/>
      <c r="Q46" s="9"/>
      <c r="R46" s="14"/>
      <c r="S46" s="9"/>
      <c r="T46" s="9"/>
      <c r="U46" s="9"/>
      <c r="V46" s="9"/>
      <c r="W46" s="2"/>
      <c r="X46" s="10"/>
      <c r="Y46" s="10"/>
      <c r="Z46" s="15"/>
      <c r="AA46" s="4"/>
      <c r="AB46" s="10"/>
      <c r="AC46" s="10"/>
      <c r="AD46" s="10"/>
      <c r="AE46" s="10"/>
      <c r="AF46" s="2"/>
      <c r="AG46" s="11"/>
      <c r="AH46" s="11"/>
      <c r="AI46" s="17"/>
      <c r="AJ46" s="5"/>
      <c r="AK46" s="18"/>
      <c r="AL46" s="11"/>
      <c r="AM46" s="11"/>
      <c r="AN46" s="11"/>
    </row>
    <row r="47" spans="1:40" x14ac:dyDescent="0.25">
      <c r="A47" s="125" t="s">
        <v>31</v>
      </c>
      <c r="B47" s="125"/>
      <c r="C47" s="41">
        <v>45000</v>
      </c>
      <c r="D47" s="47">
        <v>45000</v>
      </c>
      <c r="E47" s="47">
        <f t="shared" si="0"/>
        <v>0</v>
      </c>
      <c r="F47" s="2"/>
      <c r="G47" s="2"/>
      <c r="H47" s="2"/>
      <c r="I47" s="2"/>
      <c r="J47" s="2"/>
      <c r="K47" s="2"/>
      <c r="L47" s="2"/>
      <c r="M47" s="9"/>
      <c r="N47" s="9"/>
      <c r="O47" s="13"/>
      <c r="P47" s="3"/>
      <c r="Q47" s="9"/>
      <c r="R47" s="14"/>
      <c r="S47" s="9"/>
      <c r="T47" s="9"/>
      <c r="U47" s="9"/>
      <c r="V47" s="9"/>
      <c r="W47" s="2"/>
      <c r="X47" s="10"/>
      <c r="Y47" s="10"/>
      <c r="Z47" s="15"/>
      <c r="AA47" s="4"/>
      <c r="AB47" s="10"/>
      <c r="AC47" s="10"/>
      <c r="AD47" s="10"/>
      <c r="AE47" s="10"/>
      <c r="AF47" s="2"/>
      <c r="AG47" s="11"/>
      <c r="AH47" s="11"/>
      <c r="AI47" s="17"/>
      <c r="AJ47" s="5"/>
      <c r="AK47" s="18"/>
      <c r="AL47" s="11"/>
      <c r="AM47" s="11"/>
      <c r="AN47" s="11"/>
    </row>
    <row r="48" spans="1:40" x14ac:dyDescent="0.25">
      <c r="A48" s="125" t="s">
        <v>32</v>
      </c>
      <c r="B48" s="125"/>
      <c r="C48" s="41">
        <v>5139</v>
      </c>
      <c r="D48" s="47">
        <f>K100</f>
        <v>6000</v>
      </c>
      <c r="E48" s="47">
        <f t="shared" si="0"/>
        <v>861</v>
      </c>
      <c r="F48" s="2"/>
      <c r="G48" s="2"/>
      <c r="H48" s="2"/>
      <c r="I48" s="2"/>
      <c r="J48" s="2"/>
      <c r="K48" s="2"/>
      <c r="L48" s="2"/>
      <c r="M48" s="9"/>
      <c r="N48" s="9"/>
      <c r="O48" s="13"/>
      <c r="P48" s="3"/>
      <c r="Q48" s="9"/>
      <c r="R48" s="14"/>
      <c r="S48" s="9"/>
      <c r="T48" s="9"/>
      <c r="U48" s="9"/>
      <c r="V48" s="9"/>
      <c r="W48" s="2"/>
      <c r="X48" s="10"/>
      <c r="Y48" s="10"/>
      <c r="Z48" s="15"/>
      <c r="AA48" s="4"/>
      <c r="AB48" s="10"/>
      <c r="AC48" s="10"/>
      <c r="AD48" s="10"/>
      <c r="AE48" s="10"/>
      <c r="AF48" s="2"/>
      <c r="AG48" s="11"/>
      <c r="AH48" s="11"/>
      <c r="AI48" s="17"/>
      <c r="AJ48" s="5"/>
      <c r="AK48" s="18"/>
      <c r="AL48" s="11"/>
      <c r="AM48" s="11"/>
      <c r="AN48" s="11"/>
    </row>
    <row r="49" spans="1:41" x14ac:dyDescent="0.25">
      <c r="A49" s="125" t="s">
        <v>33</v>
      </c>
      <c r="B49" s="125"/>
      <c r="C49" s="41">
        <v>8000</v>
      </c>
      <c r="D49" s="47">
        <v>4000</v>
      </c>
      <c r="E49" s="47">
        <f t="shared" si="0"/>
        <v>-4000</v>
      </c>
      <c r="F49" s="2"/>
      <c r="G49" s="2"/>
      <c r="H49" s="2"/>
      <c r="I49" s="2"/>
      <c r="J49" s="2"/>
      <c r="K49" s="2"/>
      <c r="L49" s="2"/>
      <c r="M49" s="9"/>
      <c r="N49" s="9"/>
      <c r="O49" s="13"/>
      <c r="P49" s="3"/>
      <c r="Q49" s="9"/>
      <c r="R49" s="14"/>
      <c r="S49" s="9"/>
      <c r="T49" s="9"/>
      <c r="U49" s="9"/>
      <c r="V49" s="9"/>
      <c r="W49" s="2"/>
      <c r="X49" s="10"/>
      <c r="Y49" s="10"/>
      <c r="Z49" s="15"/>
      <c r="AA49" s="4"/>
      <c r="AB49" s="10"/>
      <c r="AC49" s="10"/>
      <c r="AD49" s="10"/>
      <c r="AE49" s="10"/>
      <c r="AF49" s="2"/>
      <c r="AG49" s="11"/>
      <c r="AH49" s="11"/>
      <c r="AI49" s="17"/>
      <c r="AJ49" s="5"/>
      <c r="AK49" s="18"/>
      <c r="AL49" s="11"/>
      <c r="AM49" s="11"/>
      <c r="AN49" s="11"/>
    </row>
    <row r="50" spans="1:41" x14ac:dyDescent="0.25">
      <c r="A50" s="125" t="s">
        <v>34</v>
      </c>
      <c r="B50" s="125"/>
      <c r="C50" s="41">
        <v>0</v>
      </c>
      <c r="D50" s="47">
        <v>0</v>
      </c>
      <c r="E50" s="47">
        <f t="shared" si="0"/>
        <v>0</v>
      </c>
      <c r="F50" s="2"/>
      <c r="G50" s="2"/>
      <c r="H50" s="2"/>
      <c r="I50" s="2"/>
      <c r="J50" s="2"/>
      <c r="K50" s="2"/>
      <c r="L50" s="2"/>
      <c r="M50" s="9"/>
      <c r="N50" s="9"/>
      <c r="O50" s="13"/>
      <c r="P50" s="3"/>
      <c r="Q50" s="9"/>
      <c r="R50" s="14"/>
      <c r="S50" s="9"/>
      <c r="T50" s="9"/>
      <c r="U50" s="9"/>
      <c r="V50" s="9"/>
      <c r="W50" s="2"/>
      <c r="X50" s="10"/>
      <c r="Y50" s="10"/>
      <c r="Z50" s="15"/>
      <c r="AA50" s="4"/>
      <c r="AB50" s="10"/>
      <c r="AC50" s="10"/>
      <c r="AD50" s="10"/>
      <c r="AE50" s="10"/>
      <c r="AF50" s="2"/>
      <c r="AG50" s="11"/>
      <c r="AH50" s="11"/>
      <c r="AI50" s="17"/>
      <c r="AJ50" s="5"/>
      <c r="AK50" s="18"/>
      <c r="AL50" s="11"/>
      <c r="AM50" s="11"/>
      <c r="AN50" s="11"/>
    </row>
    <row r="51" spans="1:41" x14ac:dyDescent="0.25">
      <c r="A51" s="125"/>
      <c r="B51" s="125"/>
      <c r="C51" s="42"/>
      <c r="D51" s="12"/>
      <c r="E51" s="2"/>
      <c r="F51" s="2"/>
      <c r="G51" s="2"/>
      <c r="H51" s="2"/>
      <c r="I51" s="2"/>
      <c r="J51" s="2"/>
      <c r="K51" s="2"/>
      <c r="L51" s="2"/>
      <c r="M51" s="9"/>
      <c r="N51" s="9"/>
      <c r="O51" s="13"/>
      <c r="P51" s="3"/>
      <c r="Q51" s="9"/>
      <c r="R51" s="14"/>
      <c r="S51" s="9"/>
      <c r="T51" s="9"/>
      <c r="U51" s="9"/>
      <c r="V51" s="9"/>
      <c r="W51" s="2"/>
      <c r="X51" s="10"/>
      <c r="Y51" s="10"/>
      <c r="Z51" s="15"/>
      <c r="AA51" s="4"/>
      <c r="AB51" s="10"/>
      <c r="AC51" s="10"/>
      <c r="AD51" s="10"/>
      <c r="AE51" s="10"/>
      <c r="AF51" s="2"/>
      <c r="AG51" s="11"/>
      <c r="AH51" s="11"/>
      <c r="AI51" s="17"/>
      <c r="AJ51" s="5"/>
      <c r="AK51" s="18"/>
      <c r="AL51" s="11"/>
      <c r="AM51" s="11"/>
      <c r="AN51" s="11"/>
    </row>
    <row r="52" spans="1:41" x14ac:dyDescent="0.25">
      <c r="A52" s="125"/>
      <c r="B52" s="125"/>
      <c r="C52" s="42"/>
      <c r="D52" s="12"/>
      <c r="E52" s="2"/>
      <c r="F52" s="2"/>
      <c r="G52" s="2"/>
      <c r="H52" s="2"/>
      <c r="I52" s="2"/>
      <c r="J52" s="2"/>
      <c r="K52" s="2"/>
      <c r="L52" s="2"/>
      <c r="M52" s="9"/>
      <c r="N52" s="9"/>
      <c r="O52" s="13"/>
      <c r="P52" s="3"/>
      <c r="Q52" s="9"/>
      <c r="R52" s="14"/>
      <c r="S52" s="9"/>
      <c r="T52" s="9"/>
      <c r="U52" s="9"/>
      <c r="V52" s="9"/>
      <c r="W52" s="2"/>
      <c r="X52" s="10"/>
      <c r="Y52" s="10"/>
      <c r="Z52" s="15"/>
      <c r="AA52" s="4"/>
      <c r="AB52" s="10"/>
      <c r="AC52" s="10"/>
      <c r="AD52" s="10"/>
      <c r="AE52" s="10"/>
      <c r="AF52" s="2"/>
      <c r="AG52" s="11"/>
      <c r="AH52" s="11"/>
      <c r="AI52" s="17"/>
      <c r="AJ52" s="5"/>
      <c r="AK52" s="18"/>
      <c r="AL52" s="11"/>
      <c r="AM52" s="11"/>
      <c r="AN52" s="11"/>
    </row>
    <row r="53" spans="1:41" x14ac:dyDescent="0.25">
      <c r="A53" s="125" t="s">
        <v>35</v>
      </c>
      <c r="B53" s="125"/>
      <c r="C53" s="42">
        <v>0</v>
      </c>
      <c r="D53" s="12"/>
      <c r="E53" s="2"/>
      <c r="F53" s="2"/>
      <c r="G53" s="2"/>
      <c r="H53" s="2"/>
      <c r="I53" s="2"/>
      <c r="J53" s="2"/>
      <c r="K53" s="2"/>
      <c r="L53" s="2"/>
      <c r="M53" s="9"/>
      <c r="N53" s="9"/>
      <c r="O53" s="13"/>
      <c r="P53" s="3"/>
      <c r="Q53" s="9"/>
      <c r="R53" s="14"/>
      <c r="S53" s="9"/>
      <c r="T53" s="9"/>
      <c r="U53" s="9"/>
      <c r="V53" s="9"/>
      <c r="W53" s="2"/>
      <c r="X53" s="10"/>
      <c r="Y53" s="10"/>
      <c r="Z53" s="15"/>
      <c r="AA53" s="4"/>
      <c r="AB53" s="10"/>
      <c r="AC53" s="10"/>
      <c r="AD53" s="10"/>
      <c r="AE53" s="10"/>
      <c r="AF53" s="2"/>
      <c r="AG53" s="11"/>
      <c r="AH53" s="11"/>
      <c r="AI53" s="17"/>
      <c r="AJ53" s="5"/>
      <c r="AK53" s="18"/>
      <c r="AL53" s="11"/>
      <c r="AM53" s="11"/>
      <c r="AN53" s="11"/>
    </row>
    <row r="54" spans="1:41" x14ac:dyDescent="0.25">
      <c r="A54" s="125" t="s">
        <v>35</v>
      </c>
      <c r="B54" s="125"/>
      <c r="C54" s="42">
        <v>0</v>
      </c>
      <c r="D54" s="12"/>
      <c r="E54" s="2"/>
      <c r="F54" s="2"/>
      <c r="G54" s="2"/>
      <c r="H54" s="2"/>
      <c r="I54" s="2"/>
      <c r="J54" s="2"/>
      <c r="K54" s="2"/>
      <c r="L54" s="2"/>
      <c r="M54" s="9"/>
      <c r="N54" s="9"/>
      <c r="O54" s="13"/>
      <c r="P54" s="3"/>
      <c r="Q54" s="9"/>
      <c r="R54" s="14"/>
      <c r="S54" s="9"/>
      <c r="T54" s="9"/>
      <c r="U54" s="9"/>
      <c r="V54" s="9"/>
      <c r="W54" s="2"/>
      <c r="X54" s="10"/>
      <c r="Y54" s="10"/>
      <c r="Z54" s="15"/>
      <c r="AA54" s="4"/>
      <c r="AB54" s="10"/>
      <c r="AC54" s="10"/>
      <c r="AD54" s="10"/>
      <c r="AE54" s="10"/>
      <c r="AF54" s="2"/>
      <c r="AG54" s="11"/>
      <c r="AH54" s="11"/>
      <c r="AI54" s="17"/>
      <c r="AJ54" s="5"/>
      <c r="AK54" s="18"/>
      <c r="AL54" s="11"/>
      <c r="AM54" s="11"/>
      <c r="AN54" s="11"/>
    </row>
    <row r="55" spans="1:41" x14ac:dyDescent="0.25">
      <c r="A55" s="20"/>
      <c r="B55" s="20"/>
      <c r="C55" s="20"/>
      <c r="D55" s="20"/>
      <c r="E55" s="12"/>
      <c r="F55" s="2"/>
      <c r="G55" s="2"/>
      <c r="H55" s="2"/>
      <c r="I55" s="2"/>
      <c r="J55" s="2"/>
      <c r="K55" s="2"/>
      <c r="L55" s="2"/>
      <c r="M55" s="2"/>
      <c r="N55" s="9"/>
      <c r="O55" s="9"/>
      <c r="P55" s="13"/>
      <c r="Q55" s="3"/>
      <c r="R55" s="9"/>
      <c r="S55" s="14"/>
      <c r="T55" s="9"/>
      <c r="U55" s="9"/>
      <c r="V55" s="9"/>
      <c r="W55" s="9"/>
      <c r="X55" s="2"/>
      <c r="Y55" s="10"/>
      <c r="Z55" s="10"/>
      <c r="AA55" s="15"/>
      <c r="AB55" s="4"/>
      <c r="AC55" s="10"/>
      <c r="AD55" s="10"/>
      <c r="AE55" s="10"/>
      <c r="AF55" s="10"/>
      <c r="AG55" s="2"/>
      <c r="AH55" s="11"/>
      <c r="AI55" s="11"/>
      <c r="AJ55" s="17"/>
      <c r="AK55" s="5"/>
      <c r="AL55" s="18"/>
      <c r="AM55" s="11"/>
      <c r="AN55" s="11"/>
      <c r="AO55" s="11"/>
    </row>
    <row r="56" spans="1:41" x14ac:dyDescent="0.25">
      <c r="A56" s="2"/>
      <c r="B56" s="2" t="s">
        <v>36</v>
      </c>
      <c r="C56" s="44">
        <f>SUM(C28:C53)</f>
        <v>474072</v>
      </c>
      <c r="D56" s="12">
        <f>SUM(D28:D54)</f>
        <v>560250</v>
      </c>
      <c r="E56" s="12">
        <f>SUM(E28:E50)</f>
        <v>86178</v>
      </c>
      <c r="F56" s="2"/>
      <c r="G56" s="2"/>
      <c r="H56" s="2"/>
      <c r="I56" s="2"/>
      <c r="J56" s="2"/>
      <c r="K56" s="2"/>
      <c r="L56" s="2"/>
      <c r="M56" s="9"/>
      <c r="N56" s="9"/>
      <c r="O56" s="13"/>
      <c r="P56" s="3"/>
      <c r="Q56" s="9"/>
      <c r="R56" s="14"/>
      <c r="S56" s="9"/>
      <c r="T56" s="9"/>
      <c r="U56" s="9"/>
      <c r="V56" s="9"/>
      <c r="W56" s="2"/>
      <c r="X56" s="10"/>
      <c r="Y56" s="10"/>
      <c r="Z56" s="15"/>
      <c r="AA56" s="4"/>
      <c r="AB56" s="10"/>
      <c r="AC56" s="10"/>
      <c r="AD56" s="10"/>
      <c r="AE56" s="10"/>
      <c r="AF56" s="2"/>
      <c r="AG56" s="11"/>
      <c r="AH56" s="11"/>
      <c r="AI56" s="17"/>
      <c r="AJ56" s="5"/>
      <c r="AK56" s="18"/>
      <c r="AL56" s="11"/>
      <c r="AM56" s="11"/>
      <c r="AN56" s="11"/>
    </row>
    <row r="57" spans="1:41" x14ac:dyDescent="0.25">
      <c r="A57" s="2"/>
      <c r="B57" s="2"/>
      <c r="C57" s="45">
        <f>C56+16505</f>
        <v>490577</v>
      </c>
      <c r="D57" s="12">
        <f>D56-C57</f>
        <v>69673</v>
      </c>
      <c r="E57" s="12"/>
      <c r="F57" s="2" t="s">
        <v>109</v>
      </c>
      <c r="G57" s="2"/>
      <c r="H57" s="2"/>
      <c r="I57" s="2"/>
      <c r="J57" s="2"/>
      <c r="K57" s="2"/>
      <c r="L57" s="2"/>
      <c r="M57" s="2"/>
      <c r="N57" s="9"/>
      <c r="O57" s="9"/>
      <c r="P57" s="13"/>
      <c r="Q57" s="9"/>
      <c r="R57" s="9"/>
      <c r="S57" s="14"/>
      <c r="T57" s="9"/>
      <c r="U57" s="9"/>
      <c r="V57" s="9"/>
      <c r="W57" s="9"/>
      <c r="X57" s="2"/>
      <c r="Y57" s="10"/>
      <c r="Z57" s="10"/>
      <c r="AA57" s="15"/>
      <c r="AB57" s="10"/>
      <c r="AC57" s="10"/>
      <c r="AD57" s="10"/>
      <c r="AE57" s="10"/>
      <c r="AF57" s="10"/>
      <c r="AG57" s="2"/>
      <c r="AH57" s="11"/>
      <c r="AI57" s="11"/>
      <c r="AJ57" s="17"/>
      <c r="AK57" s="11"/>
      <c r="AL57" s="18"/>
      <c r="AM57" s="11"/>
      <c r="AN57" s="11"/>
      <c r="AO57" s="11"/>
    </row>
    <row r="58" spans="1:41" x14ac:dyDescent="0.25">
      <c r="A58" s="2"/>
      <c r="B58" s="2"/>
      <c r="C58" s="2"/>
      <c r="D58" s="2"/>
      <c r="E58" s="12"/>
      <c r="F58" s="2"/>
      <c r="G58" s="2"/>
      <c r="H58" s="2"/>
      <c r="I58" s="2"/>
      <c r="J58" s="2"/>
      <c r="K58" s="2"/>
      <c r="L58" s="2"/>
      <c r="M58" s="2"/>
      <c r="N58" s="9"/>
      <c r="O58" s="9"/>
      <c r="P58" s="13"/>
      <c r="Q58" s="9"/>
      <c r="R58" s="9"/>
      <c r="S58" s="9"/>
      <c r="T58" s="9"/>
      <c r="U58" s="9"/>
      <c r="V58" s="9"/>
      <c r="W58" s="9"/>
      <c r="X58" s="2"/>
      <c r="Y58" s="10"/>
      <c r="Z58" s="10"/>
      <c r="AA58" s="15"/>
      <c r="AB58" s="10"/>
      <c r="AC58" s="10"/>
      <c r="AD58" s="10"/>
      <c r="AE58" s="10"/>
      <c r="AF58" s="10"/>
      <c r="AG58" s="2"/>
      <c r="AH58" s="11"/>
      <c r="AI58" s="11"/>
      <c r="AJ58" s="17"/>
      <c r="AK58" s="11"/>
      <c r="AL58" s="11"/>
      <c r="AM58" s="11"/>
      <c r="AN58" s="11"/>
      <c r="AO58" s="11"/>
    </row>
    <row r="59" spans="1:41" x14ac:dyDescent="0.25">
      <c r="A59" s="125" t="s">
        <v>38</v>
      </c>
      <c r="B59" s="125"/>
      <c r="C59" s="20">
        <v>181154</v>
      </c>
      <c r="D59" s="12">
        <v>181154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1" x14ac:dyDescent="0.25">
      <c r="A60" s="125" t="s">
        <v>39</v>
      </c>
      <c r="B60" s="125"/>
      <c r="C60" s="20">
        <v>0</v>
      </c>
      <c r="D60" s="12">
        <v>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1" x14ac:dyDescent="0.25">
      <c r="A61" s="125"/>
      <c r="B61" s="125"/>
      <c r="C61" s="20"/>
      <c r="D61" s="1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1" x14ac:dyDescent="0.25">
      <c r="A62" s="125" t="s">
        <v>91</v>
      </c>
      <c r="B62" s="125"/>
      <c r="C62" s="20">
        <v>0</v>
      </c>
      <c r="D62" s="12"/>
      <c r="E62" s="2"/>
      <c r="F62" s="2"/>
      <c r="G62" s="2"/>
      <c r="H62" s="2"/>
      <c r="I62" s="2"/>
      <c r="J62" s="2"/>
      <c r="K62" s="2"/>
      <c r="L62" s="2"/>
      <c r="M62" s="130" t="s">
        <v>40</v>
      </c>
      <c r="N62" s="130"/>
      <c r="O62" s="130"/>
      <c r="P62" s="130"/>
      <c r="Q62" s="130"/>
      <c r="R62" s="130"/>
      <c r="S62" s="130"/>
      <c r="T62" s="130"/>
      <c r="U62" s="22"/>
      <c r="V62" s="22"/>
      <c r="W62" s="2"/>
      <c r="X62" s="131" t="s">
        <v>41</v>
      </c>
      <c r="Y62" s="131"/>
      <c r="Z62" s="131"/>
      <c r="AA62" s="131"/>
      <c r="AB62" s="131"/>
      <c r="AC62" s="131"/>
      <c r="AD62" s="131"/>
      <c r="AE62" s="131"/>
      <c r="AF62" s="2"/>
      <c r="AG62" s="132" t="s">
        <v>42</v>
      </c>
      <c r="AH62" s="132"/>
      <c r="AI62" s="132"/>
      <c r="AJ62" s="132"/>
      <c r="AK62" s="132"/>
      <c r="AL62" s="132"/>
      <c r="AM62" s="132"/>
      <c r="AN62" s="132"/>
    </row>
    <row r="63" spans="1:41" x14ac:dyDescent="0.25">
      <c r="A63" s="125"/>
      <c r="B63" s="125"/>
      <c r="C63" s="20"/>
      <c r="D63" s="12"/>
      <c r="E63" s="2"/>
      <c r="F63" s="2"/>
      <c r="G63" s="2"/>
      <c r="H63" s="2"/>
      <c r="I63" s="2"/>
      <c r="J63" s="2"/>
      <c r="K63" s="2"/>
      <c r="L63" s="2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"/>
      <c r="X63" s="26"/>
      <c r="Y63" s="26"/>
      <c r="Z63" s="26"/>
      <c r="AA63" s="26"/>
      <c r="AB63" s="26"/>
      <c r="AC63" s="26"/>
      <c r="AD63" s="26"/>
      <c r="AE63" s="26"/>
      <c r="AF63" s="2"/>
      <c r="AG63" s="27"/>
      <c r="AH63" s="27"/>
      <c r="AI63" s="27"/>
      <c r="AJ63" s="27"/>
      <c r="AK63" s="27"/>
      <c r="AL63" s="27"/>
      <c r="AM63" s="27"/>
      <c r="AN63" s="27"/>
    </row>
    <row r="64" spans="1:41" x14ac:dyDescent="0.25">
      <c r="A64" s="125" t="s">
        <v>43</v>
      </c>
      <c r="B64" s="125"/>
      <c r="C64" s="20"/>
      <c r="D64" s="12"/>
      <c r="E64" s="2"/>
      <c r="F64" s="2"/>
      <c r="G64" s="2"/>
      <c r="H64" s="2"/>
      <c r="I64" s="2"/>
      <c r="J64" s="2"/>
      <c r="K64" s="2"/>
      <c r="L64" s="2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"/>
      <c r="X64" s="26"/>
      <c r="Y64" s="26"/>
      <c r="Z64" s="26"/>
      <c r="AA64" s="26"/>
      <c r="AB64" s="26"/>
      <c r="AC64" s="26"/>
      <c r="AD64" s="26"/>
      <c r="AE64" s="26"/>
      <c r="AF64" s="2"/>
      <c r="AG64" s="27"/>
      <c r="AH64" s="27"/>
      <c r="AI64" s="27"/>
      <c r="AJ64" s="27"/>
      <c r="AK64" s="27"/>
      <c r="AL64" s="27"/>
      <c r="AM64" s="27"/>
      <c r="AN64" s="27"/>
    </row>
    <row r="65" spans="1:40" x14ac:dyDescent="0.25">
      <c r="A65" s="20"/>
      <c r="B65" s="20"/>
      <c r="C65" s="20"/>
      <c r="D65" s="12"/>
      <c r="E65" s="2"/>
      <c r="F65" s="2"/>
      <c r="G65" s="2"/>
      <c r="H65" s="2"/>
      <c r="I65" s="2"/>
      <c r="J65" s="2"/>
      <c r="K65" s="2"/>
      <c r="L65" s="2"/>
      <c r="M65" s="130" t="s">
        <v>8</v>
      </c>
      <c r="N65" s="130"/>
      <c r="O65" s="22" t="s">
        <v>9</v>
      </c>
      <c r="P65" s="22" t="s">
        <v>10</v>
      </c>
      <c r="Q65" s="22" t="s">
        <v>11</v>
      </c>
      <c r="R65" s="22" t="s">
        <v>12</v>
      </c>
      <c r="S65" s="22" t="s">
        <v>13</v>
      </c>
      <c r="T65" s="22" t="s">
        <v>14</v>
      </c>
      <c r="U65" s="22"/>
      <c r="V65" s="22"/>
      <c r="W65" s="2"/>
      <c r="X65" s="131" t="s">
        <v>8</v>
      </c>
      <c r="Y65" s="131"/>
      <c r="Z65" s="23" t="s">
        <v>9</v>
      </c>
      <c r="AA65" s="23" t="s">
        <v>10</v>
      </c>
      <c r="AB65" s="23" t="s">
        <v>11</v>
      </c>
      <c r="AC65" s="23" t="s">
        <v>12</v>
      </c>
      <c r="AD65" s="23" t="s">
        <v>13</v>
      </c>
      <c r="AE65" s="23" t="s">
        <v>14</v>
      </c>
      <c r="AF65" s="2"/>
      <c r="AG65" s="132" t="s">
        <v>8</v>
      </c>
      <c r="AH65" s="132"/>
      <c r="AI65" s="24" t="s">
        <v>9</v>
      </c>
      <c r="AJ65" s="24" t="s">
        <v>10</v>
      </c>
      <c r="AK65" s="24" t="s">
        <v>11</v>
      </c>
      <c r="AL65" s="24" t="s">
        <v>12</v>
      </c>
      <c r="AM65" s="24" t="s">
        <v>13</v>
      </c>
      <c r="AN65" s="24" t="s">
        <v>14</v>
      </c>
    </row>
    <row r="66" spans="1:40" x14ac:dyDescent="0.25">
      <c r="A66" s="20"/>
      <c r="B66" s="20"/>
      <c r="C66" s="20"/>
      <c r="D66" s="12"/>
      <c r="E66" s="2"/>
      <c r="F66" s="2"/>
      <c r="G66" s="2"/>
      <c r="H66" s="2"/>
      <c r="I66" s="2"/>
      <c r="J66" s="2"/>
      <c r="K66" s="2"/>
      <c r="L66" s="2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"/>
      <c r="X66" s="26"/>
      <c r="Y66" s="26"/>
      <c r="Z66" s="26"/>
      <c r="AA66" s="26"/>
      <c r="AB66" s="26"/>
      <c r="AC66" s="26"/>
      <c r="AD66" s="26"/>
      <c r="AE66" s="26"/>
      <c r="AF66" s="2"/>
      <c r="AG66" s="27"/>
      <c r="AH66" s="27"/>
      <c r="AI66" s="27"/>
      <c r="AJ66" s="27"/>
      <c r="AK66" s="27"/>
      <c r="AL66" s="27"/>
      <c r="AM66" s="27"/>
      <c r="AN66" s="27"/>
    </row>
    <row r="67" spans="1:40" x14ac:dyDescent="0.25">
      <c r="A67" s="2"/>
      <c r="B67" s="2" t="s">
        <v>44</v>
      </c>
      <c r="C67" s="2"/>
      <c r="D67" s="12">
        <f>SUM(D57:D64)</f>
        <v>250827</v>
      </c>
      <c r="E67" s="2"/>
      <c r="F67" s="2"/>
      <c r="G67" s="2"/>
      <c r="H67" s="2"/>
      <c r="I67" s="2"/>
      <c r="J67" s="2"/>
      <c r="K67" s="2"/>
      <c r="L67" s="2"/>
      <c r="M67" s="25"/>
      <c r="N67" s="25"/>
      <c r="O67" s="28"/>
      <c r="P67" s="25"/>
      <c r="Q67" s="29"/>
      <c r="R67" s="29"/>
      <c r="S67" s="25"/>
      <c r="T67" s="25"/>
      <c r="U67" s="25"/>
      <c r="V67" s="25"/>
      <c r="W67" s="2"/>
      <c r="X67" s="26"/>
      <c r="Y67" s="26"/>
      <c r="Z67" s="30"/>
      <c r="AA67" s="23"/>
      <c r="AB67" s="31"/>
      <c r="AC67" s="31"/>
      <c r="AD67" s="31"/>
      <c r="AE67" s="26"/>
      <c r="AF67" s="2"/>
      <c r="AG67" s="27"/>
      <c r="AH67" s="27"/>
      <c r="AI67" s="32"/>
      <c r="AJ67" s="24"/>
      <c r="AK67" s="33"/>
      <c r="AL67" s="33"/>
      <c r="AM67" s="33"/>
      <c r="AN67" s="27"/>
    </row>
    <row r="68" spans="1:4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5"/>
      <c r="N68" s="25"/>
      <c r="O68" s="28"/>
      <c r="P68" s="25"/>
      <c r="Q68" s="25"/>
      <c r="R68" s="25"/>
      <c r="S68" s="25"/>
      <c r="T68" s="25"/>
      <c r="U68" s="25"/>
      <c r="V68" s="25"/>
      <c r="W68" s="2"/>
      <c r="X68" s="26"/>
      <c r="Y68" s="26"/>
      <c r="Z68" s="30"/>
      <c r="AA68" s="23"/>
      <c r="AB68" s="31"/>
      <c r="AC68" s="26"/>
      <c r="AD68" s="26"/>
      <c r="AE68" s="26"/>
      <c r="AF68" s="2"/>
      <c r="AG68" s="27"/>
      <c r="AH68" s="27"/>
      <c r="AI68" s="32"/>
      <c r="AJ68" s="24"/>
      <c r="AK68" s="33"/>
      <c r="AL68" s="27"/>
      <c r="AM68" s="27"/>
      <c r="AN68" s="27"/>
    </row>
    <row r="69" spans="1:4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5"/>
      <c r="N69" s="25"/>
      <c r="O69" s="28"/>
      <c r="P69" s="25"/>
      <c r="Q69" s="25"/>
      <c r="R69" s="25"/>
      <c r="S69" s="25"/>
      <c r="T69" s="25"/>
      <c r="U69" s="25"/>
      <c r="V69" s="25"/>
      <c r="W69" s="2"/>
      <c r="X69" s="26"/>
      <c r="Y69" s="26"/>
      <c r="Z69" s="30"/>
      <c r="AA69" s="23"/>
      <c r="AB69" s="31"/>
      <c r="AC69" s="26"/>
      <c r="AD69" s="26"/>
      <c r="AE69" s="26"/>
      <c r="AF69" s="2"/>
      <c r="AG69" s="27"/>
      <c r="AH69" s="27"/>
      <c r="AI69" s="32"/>
      <c r="AJ69" s="24"/>
      <c r="AK69" s="33"/>
      <c r="AL69" s="27"/>
      <c r="AM69" s="27"/>
      <c r="AN69" s="27"/>
    </row>
    <row r="70" spans="1:4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5"/>
      <c r="N70" s="25"/>
      <c r="O70" s="28"/>
      <c r="P70" s="25"/>
      <c r="Q70" s="25"/>
      <c r="R70" s="25"/>
      <c r="S70" s="25"/>
      <c r="T70" s="25"/>
      <c r="U70" s="25"/>
      <c r="V70" s="25"/>
      <c r="W70" s="2"/>
      <c r="X70" s="26"/>
      <c r="Y70" s="26"/>
      <c r="Z70" s="30"/>
      <c r="AA70" s="23"/>
      <c r="AB70" s="31"/>
      <c r="AC70" s="26"/>
      <c r="AD70" s="26"/>
      <c r="AE70" s="26"/>
      <c r="AF70" s="2"/>
      <c r="AG70" s="27"/>
      <c r="AH70" s="27"/>
      <c r="AI70" s="32"/>
      <c r="AJ70" s="24"/>
      <c r="AK70" s="33"/>
      <c r="AL70" s="27"/>
      <c r="AM70" s="27"/>
      <c r="AN70" s="27"/>
    </row>
    <row r="71" spans="1:4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5"/>
      <c r="N71" s="25"/>
      <c r="O71" s="28"/>
      <c r="P71" s="25"/>
      <c r="Q71" s="25"/>
      <c r="R71" s="25"/>
      <c r="S71" s="25"/>
      <c r="T71" s="25"/>
      <c r="U71" s="25"/>
      <c r="V71" s="25"/>
      <c r="W71" s="2"/>
      <c r="X71" s="26"/>
      <c r="Y71" s="26"/>
      <c r="Z71" s="30"/>
      <c r="AA71" s="23"/>
      <c r="AB71" s="31"/>
      <c r="AC71" s="26"/>
      <c r="AD71" s="26"/>
      <c r="AE71" s="26"/>
      <c r="AF71" s="2"/>
      <c r="AG71" s="27"/>
      <c r="AH71" s="27"/>
      <c r="AI71" s="32"/>
      <c r="AJ71" s="24"/>
      <c r="AK71" s="33"/>
      <c r="AL71" s="27"/>
      <c r="AM71" s="27"/>
      <c r="AN71" s="27"/>
    </row>
    <row r="72" spans="1:4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5"/>
      <c r="N72" s="25"/>
      <c r="O72" s="28"/>
      <c r="P72" s="25"/>
      <c r="Q72" s="25"/>
      <c r="R72" s="25"/>
      <c r="S72" s="25"/>
      <c r="T72" s="25"/>
      <c r="U72" s="25"/>
      <c r="V72" s="25"/>
      <c r="W72" s="2"/>
      <c r="X72" s="26"/>
      <c r="Y72" s="26"/>
      <c r="Z72" s="30"/>
      <c r="AA72" s="23"/>
      <c r="AB72" s="31"/>
      <c r="AC72" s="26"/>
      <c r="AD72" s="26"/>
      <c r="AE72" s="26"/>
      <c r="AF72" s="2"/>
      <c r="AG72" s="27"/>
      <c r="AH72" s="27"/>
      <c r="AI72" s="32"/>
      <c r="AJ72" s="24"/>
      <c r="AK72" s="33"/>
      <c r="AL72" s="27"/>
      <c r="AM72" s="27"/>
      <c r="AN72" s="27"/>
    </row>
    <row r="73" spans="1:40" x14ac:dyDescent="0.25">
      <c r="A73" s="43"/>
      <c r="B73" s="43"/>
      <c r="C73" s="43"/>
      <c r="D73" s="43" t="s">
        <v>45</v>
      </c>
      <c r="E73" s="43"/>
      <c r="F73" s="43"/>
      <c r="G73" s="43"/>
      <c r="H73" s="43"/>
      <c r="I73" s="43"/>
      <c r="J73" s="43"/>
      <c r="K73" s="43"/>
      <c r="L73" s="43"/>
      <c r="M73" s="25"/>
      <c r="N73" s="25"/>
      <c r="O73" s="28"/>
      <c r="P73" s="25"/>
      <c r="Q73" s="25"/>
      <c r="R73" s="25"/>
      <c r="S73" s="25"/>
      <c r="T73" s="25"/>
      <c r="U73" s="25"/>
      <c r="V73" s="25"/>
      <c r="W73" s="2"/>
      <c r="X73" s="26"/>
      <c r="Y73" s="26"/>
      <c r="Z73" s="30"/>
      <c r="AA73" s="23"/>
      <c r="AB73" s="26"/>
      <c r="AC73" s="26"/>
      <c r="AD73" s="26"/>
      <c r="AE73" s="26"/>
      <c r="AF73" s="2"/>
      <c r="AG73" s="27"/>
      <c r="AH73" s="27"/>
      <c r="AI73" s="32"/>
      <c r="AJ73" s="24"/>
      <c r="AK73" s="33"/>
      <c r="AL73" s="27"/>
      <c r="AM73" s="27"/>
      <c r="AN73" s="27"/>
    </row>
    <row r="74" spans="1:4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5"/>
      <c r="N74" s="25"/>
      <c r="O74" s="28"/>
      <c r="P74" s="25"/>
      <c r="Q74" s="25"/>
      <c r="R74" s="25"/>
      <c r="S74" s="25"/>
      <c r="T74" s="25"/>
      <c r="U74" s="25"/>
      <c r="V74" s="25"/>
      <c r="W74" s="2"/>
      <c r="X74" s="26"/>
      <c r="Y74" s="26"/>
      <c r="Z74" s="30"/>
      <c r="AA74" s="23"/>
      <c r="AB74" s="26"/>
      <c r="AC74" s="26"/>
      <c r="AD74" s="26"/>
      <c r="AE74" s="26"/>
      <c r="AF74" s="2"/>
      <c r="AG74" s="27"/>
      <c r="AH74" s="27"/>
      <c r="AI74" s="32"/>
      <c r="AJ74" s="24"/>
      <c r="AK74" s="27"/>
      <c r="AL74" s="27"/>
      <c r="AM74" s="27"/>
      <c r="AN74" s="27"/>
    </row>
    <row r="75" spans="1:40" x14ac:dyDescent="0.25">
      <c r="A75" s="126" t="s">
        <v>46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"/>
      <c r="L75" s="2"/>
      <c r="M75" s="25"/>
      <c r="N75" s="25"/>
      <c r="O75" s="28"/>
      <c r="P75" s="25"/>
      <c r="Q75" s="25"/>
      <c r="R75" s="25"/>
      <c r="S75" s="25"/>
      <c r="T75" s="25"/>
      <c r="U75" s="25"/>
      <c r="V75" s="25"/>
      <c r="W75" s="2"/>
      <c r="X75" s="26"/>
      <c r="Y75" s="26"/>
      <c r="Z75" s="30"/>
      <c r="AA75" s="23"/>
      <c r="AB75" s="26"/>
      <c r="AC75" s="26"/>
      <c r="AD75" s="26"/>
      <c r="AE75" s="26"/>
      <c r="AF75" s="2"/>
      <c r="AG75" s="27"/>
      <c r="AH75" s="27"/>
      <c r="AI75" s="32"/>
      <c r="AJ75" s="24"/>
      <c r="AK75" s="27"/>
      <c r="AL75" s="27"/>
      <c r="AM75" s="27"/>
      <c r="AN75" s="27"/>
    </row>
    <row r="76" spans="1:4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5"/>
      <c r="N76" s="25"/>
      <c r="O76" s="28"/>
      <c r="P76" s="25"/>
      <c r="Q76" s="25"/>
      <c r="R76" s="25"/>
      <c r="S76" s="25"/>
      <c r="T76" s="25"/>
      <c r="U76" s="25"/>
      <c r="V76" s="25"/>
      <c r="W76" s="2"/>
      <c r="X76" s="26"/>
      <c r="Y76" s="26"/>
      <c r="Z76" s="30"/>
      <c r="AA76" s="23"/>
      <c r="AB76" s="26"/>
      <c r="AC76" s="26"/>
      <c r="AD76" s="26"/>
      <c r="AE76" s="26"/>
      <c r="AF76" s="2"/>
      <c r="AG76" s="27"/>
      <c r="AH76" s="27"/>
      <c r="AI76" s="32"/>
      <c r="AJ76" s="24"/>
      <c r="AK76" s="27"/>
      <c r="AL76" s="27"/>
      <c r="AM76" s="27"/>
      <c r="AN76" s="27"/>
    </row>
    <row r="77" spans="1:4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5"/>
      <c r="N77" s="25"/>
      <c r="O77" s="28"/>
      <c r="P77" s="25"/>
      <c r="Q77" s="25"/>
      <c r="R77" s="25"/>
      <c r="S77" s="25"/>
      <c r="T77" s="25"/>
      <c r="U77" s="25"/>
      <c r="V77" s="25"/>
      <c r="W77" s="2"/>
      <c r="X77" s="26"/>
      <c r="Y77" s="26"/>
      <c r="Z77" s="30"/>
      <c r="AA77" s="26"/>
      <c r="AB77" s="26"/>
      <c r="AC77" s="26"/>
      <c r="AD77" s="26"/>
      <c r="AE77" s="26"/>
      <c r="AF77" s="2"/>
      <c r="AG77" s="27"/>
      <c r="AH77" s="27"/>
      <c r="AI77" s="32"/>
      <c r="AJ77" s="24"/>
      <c r="AK77" s="27"/>
      <c r="AL77" s="27"/>
      <c r="AM77" s="27"/>
      <c r="AN77" s="27"/>
    </row>
    <row r="78" spans="1:40" x14ac:dyDescent="0.25">
      <c r="A78" s="126" t="s">
        <v>47</v>
      </c>
      <c r="B78" s="126"/>
      <c r="C78" s="1" t="s">
        <v>48</v>
      </c>
      <c r="D78" s="1" t="s">
        <v>94</v>
      </c>
      <c r="E78" s="1" t="s">
        <v>95</v>
      </c>
      <c r="F78" s="2"/>
      <c r="G78" s="126" t="s">
        <v>7</v>
      </c>
      <c r="H78" s="126"/>
      <c r="I78" s="1" t="s">
        <v>48</v>
      </c>
      <c r="J78" s="1" t="s">
        <v>94</v>
      </c>
      <c r="K78" s="1" t="s">
        <v>95</v>
      </c>
      <c r="L78" s="2"/>
      <c r="M78" s="25"/>
      <c r="N78" s="25"/>
      <c r="O78" s="28"/>
      <c r="P78" s="25"/>
      <c r="Q78" s="25"/>
      <c r="R78" s="25"/>
      <c r="S78" s="25"/>
      <c r="T78" s="25"/>
      <c r="U78" s="25"/>
      <c r="V78" s="25"/>
      <c r="W78" s="2"/>
      <c r="X78" s="26"/>
      <c r="Y78" s="26"/>
      <c r="Z78" s="30"/>
      <c r="AA78" s="26"/>
      <c r="AB78" s="26"/>
      <c r="AC78" s="26"/>
      <c r="AD78" s="26"/>
      <c r="AE78" s="26"/>
      <c r="AF78" s="2"/>
      <c r="AG78" s="27"/>
      <c r="AH78" s="27"/>
      <c r="AI78" s="32"/>
      <c r="AJ78" s="24"/>
      <c r="AK78" s="27"/>
      <c r="AL78" s="27"/>
      <c r="AM78" s="27"/>
      <c r="AN78" s="27"/>
    </row>
    <row r="79" spans="1:4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5"/>
      <c r="N79" s="25"/>
      <c r="O79" s="28"/>
      <c r="P79" s="25"/>
      <c r="Q79" s="25"/>
      <c r="R79" s="25"/>
      <c r="S79" s="25"/>
      <c r="T79" s="25"/>
      <c r="U79" s="25"/>
      <c r="V79" s="25"/>
      <c r="W79" s="2"/>
      <c r="X79" s="26"/>
      <c r="Y79" s="26"/>
      <c r="Z79" s="30"/>
      <c r="AA79" s="26"/>
      <c r="AB79" s="26"/>
      <c r="AC79" s="26"/>
      <c r="AD79" s="26"/>
      <c r="AE79" s="26"/>
      <c r="AF79" s="2"/>
      <c r="AG79" s="27"/>
      <c r="AH79" s="27"/>
      <c r="AI79" s="32"/>
      <c r="AJ79" s="24"/>
      <c r="AK79" s="27"/>
      <c r="AL79" s="27"/>
      <c r="AM79" s="27"/>
      <c r="AN79" s="27"/>
    </row>
    <row r="80" spans="1:40" x14ac:dyDescent="0.25">
      <c r="A80" s="124" t="s">
        <v>49</v>
      </c>
      <c r="B80" s="124"/>
      <c r="C80" s="1"/>
      <c r="D80" s="12">
        <v>2000</v>
      </c>
      <c r="E80" s="12">
        <v>2500</v>
      </c>
      <c r="F80" s="2"/>
      <c r="G80" s="125" t="s">
        <v>50</v>
      </c>
      <c r="H80" s="125"/>
      <c r="I80" s="1">
        <v>5</v>
      </c>
      <c r="J80" s="12">
        <v>6480</v>
      </c>
      <c r="K80" s="12">
        <f>5*3500</f>
        <v>17500</v>
      </c>
      <c r="L80" s="2"/>
      <c r="M80" s="25"/>
      <c r="N80" s="25"/>
      <c r="O80" s="28"/>
      <c r="P80" s="25"/>
      <c r="Q80" s="25"/>
      <c r="R80" s="25"/>
      <c r="S80" s="25"/>
      <c r="T80" s="25"/>
      <c r="U80" s="25"/>
      <c r="V80" s="25"/>
      <c r="W80" s="2"/>
      <c r="X80" s="26"/>
      <c r="Y80" s="26"/>
      <c r="Z80" s="30"/>
      <c r="AA80" s="26"/>
      <c r="AB80" s="26"/>
      <c r="AC80" s="26"/>
      <c r="AD80" s="26"/>
      <c r="AE80" s="26"/>
      <c r="AF80" s="2"/>
      <c r="AG80" s="27"/>
      <c r="AH80" s="27"/>
      <c r="AI80" s="32"/>
      <c r="AJ80" s="24"/>
      <c r="AK80" s="27"/>
      <c r="AL80" s="27"/>
      <c r="AM80" s="27"/>
      <c r="AN80" s="27"/>
    </row>
    <row r="81" spans="1:40" x14ac:dyDescent="0.25">
      <c r="A81" s="125" t="s">
        <v>51</v>
      </c>
      <c r="B81" s="125"/>
      <c r="C81" s="1"/>
      <c r="D81" s="12">
        <v>500</v>
      </c>
      <c r="E81" s="12">
        <v>500</v>
      </c>
      <c r="F81" s="2"/>
      <c r="G81" s="125" t="s">
        <v>52</v>
      </c>
      <c r="H81" s="125"/>
      <c r="I81" s="1">
        <v>5</v>
      </c>
      <c r="J81" s="12">
        <v>4290</v>
      </c>
      <c r="K81" s="12">
        <f>5*2600</f>
        <v>13000</v>
      </c>
      <c r="L81" s="2"/>
      <c r="M81" s="25"/>
      <c r="N81" s="25"/>
      <c r="O81" s="28"/>
      <c r="P81" s="25"/>
      <c r="Q81" s="25"/>
      <c r="R81" s="25"/>
      <c r="S81" s="25"/>
      <c r="T81" s="25"/>
      <c r="U81" s="25"/>
      <c r="V81" s="25"/>
      <c r="W81" s="2"/>
      <c r="X81" s="26"/>
      <c r="Y81" s="26"/>
      <c r="Z81" s="30"/>
      <c r="AA81" s="26"/>
      <c r="AB81" s="26"/>
      <c r="AC81" s="26"/>
      <c r="AD81" s="26"/>
      <c r="AE81" s="26"/>
      <c r="AF81" s="2"/>
      <c r="AG81" s="27"/>
      <c r="AH81" s="27"/>
      <c r="AI81" s="32"/>
      <c r="AJ81" s="24"/>
      <c r="AK81" s="27"/>
      <c r="AL81" s="27"/>
      <c r="AM81" s="27"/>
      <c r="AN81" s="27"/>
    </row>
    <row r="82" spans="1:40" x14ac:dyDescent="0.25">
      <c r="A82" s="129" t="s">
        <v>53</v>
      </c>
      <c r="B82" s="129"/>
      <c r="C82" s="1">
        <v>1</v>
      </c>
      <c r="D82" s="12">
        <v>1500</v>
      </c>
      <c r="E82" s="12">
        <v>1500</v>
      </c>
      <c r="F82" s="2"/>
      <c r="G82" s="125" t="s">
        <v>54</v>
      </c>
      <c r="H82" s="125"/>
      <c r="I82" s="1">
        <v>5</v>
      </c>
      <c r="J82" s="12">
        <v>1530</v>
      </c>
      <c r="K82" s="12">
        <f>5*600</f>
        <v>3000</v>
      </c>
      <c r="L82" s="2"/>
      <c r="M82" s="25"/>
      <c r="N82" s="25"/>
      <c r="O82" s="28"/>
      <c r="P82" s="25"/>
      <c r="Q82" s="25"/>
      <c r="R82" s="25"/>
      <c r="S82" s="25"/>
      <c r="T82" s="25"/>
      <c r="U82" s="25"/>
      <c r="V82" s="25"/>
      <c r="W82" s="2"/>
      <c r="X82" s="26"/>
      <c r="Y82" s="26"/>
      <c r="Z82" s="30"/>
      <c r="AA82" s="26"/>
      <c r="AB82" s="26"/>
      <c r="AC82" s="26"/>
      <c r="AD82" s="26"/>
      <c r="AE82" s="26"/>
      <c r="AF82" s="2"/>
      <c r="AG82" s="27"/>
      <c r="AH82" s="27"/>
      <c r="AI82" s="32"/>
      <c r="AJ82" s="24"/>
      <c r="AK82" s="27"/>
      <c r="AL82" s="27"/>
      <c r="AM82" s="27"/>
      <c r="AN82" s="27"/>
    </row>
    <row r="83" spans="1:40" x14ac:dyDescent="0.25">
      <c r="A83" s="129" t="s">
        <v>55</v>
      </c>
      <c r="B83" s="129"/>
      <c r="C83" s="1">
        <v>1</v>
      </c>
      <c r="D83" s="12">
        <v>1100</v>
      </c>
      <c r="E83" s="12">
        <v>1200</v>
      </c>
      <c r="F83" s="2"/>
      <c r="G83" s="125" t="s">
        <v>56</v>
      </c>
      <c r="H83" s="125"/>
      <c r="I83" s="1"/>
      <c r="J83" s="12">
        <v>2000</v>
      </c>
      <c r="K83" s="12">
        <v>3000</v>
      </c>
      <c r="L83" s="2"/>
      <c r="M83" s="25"/>
      <c r="N83" s="25"/>
      <c r="O83" s="28"/>
      <c r="P83" s="25"/>
      <c r="Q83" s="25"/>
      <c r="R83" s="25"/>
      <c r="S83" s="25"/>
      <c r="T83" s="25"/>
      <c r="U83" s="25"/>
      <c r="V83" s="25"/>
      <c r="W83" s="2"/>
      <c r="X83" s="26"/>
      <c r="Y83" s="26"/>
      <c r="Z83" s="30"/>
      <c r="AA83" s="26"/>
      <c r="AB83" s="26"/>
      <c r="AC83" s="26"/>
      <c r="AD83" s="26"/>
      <c r="AE83" s="26"/>
      <c r="AF83" s="2"/>
      <c r="AG83" s="27"/>
      <c r="AH83" s="27"/>
      <c r="AI83" s="32"/>
      <c r="AJ83" s="24"/>
      <c r="AK83" s="27"/>
      <c r="AL83" s="27"/>
      <c r="AM83" s="27"/>
      <c r="AN83" s="27"/>
    </row>
    <row r="84" spans="1:40" x14ac:dyDescent="0.25">
      <c r="A84" s="124" t="s">
        <v>57</v>
      </c>
      <c r="B84" s="124"/>
      <c r="C84" s="1">
        <v>1</v>
      </c>
      <c r="D84" s="12">
        <v>1700</v>
      </c>
      <c r="E84" s="12">
        <v>1800</v>
      </c>
      <c r="F84" s="2"/>
      <c r="G84" s="125" t="s">
        <v>58</v>
      </c>
      <c r="H84" s="125"/>
      <c r="I84" s="1"/>
      <c r="J84" s="12">
        <v>1000</v>
      </c>
      <c r="K84" s="12">
        <v>1500</v>
      </c>
      <c r="L84" s="2"/>
      <c r="M84" s="25"/>
      <c r="N84" s="25"/>
      <c r="O84" s="28"/>
      <c r="P84" s="25"/>
      <c r="Q84" s="25"/>
      <c r="R84" s="25"/>
      <c r="S84" s="25"/>
      <c r="T84" s="25"/>
      <c r="U84" s="25"/>
      <c r="V84" s="25"/>
      <c r="W84" s="2"/>
      <c r="X84" s="26"/>
      <c r="Y84" s="26"/>
      <c r="Z84" s="30"/>
      <c r="AA84" s="26"/>
      <c r="AB84" s="26"/>
      <c r="AC84" s="26"/>
      <c r="AD84" s="26"/>
      <c r="AE84" s="26"/>
      <c r="AF84" s="2"/>
      <c r="AG84" s="27"/>
      <c r="AH84" s="27"/>
      <c r="AI84" s="32"/>
      <c r="AJ84" s="24"/>
      <c r="AK84" s="27"/>
      <c r="AL84" s="27"/>
      <c r="AM84" s="27"/>
      <c r="AN84" s="27"/>
    </row>
    <row r="85" spans="1:40" x14ac:dyDescent="0.25">
      <c r="A85" s="124" t="s">
        <v>59</v>
      </c>
      <c r="B85" s="124"/>
      <c r="C85" s="1">
        <v>1</v>
      </c>
      <c r="D85" s="12">
        <v>150</v>
      </c>
      <c r="E85" s="12">
        <v>150</v>
      </c>
      <c r="F85" s="2"/>
      <c r="G85" s="125" t="s">
        <v>87</v>
      </c>
      <c r="H85" s="125"/>
      <c r="I85" s="1">
        <v>5</v>
      </c>
      <c r="J85" s="12">
        <v>0</v>
      </c>
      <c r="K85" s="12">
        <v>2200</v>
      </c>
      <c r="L85" s="2"/>
      <c r="M85" s="25"/>
      <c r="N85" s="25"/>
      <c r="O85" s="28"/>
      <c r="P85" s="25"/>
      <c r="Q85" s="25"/>
      <c r="R85" s="25"/>
      <c r="S85" s="25"/>
      <c r="T85" s="25"/>
      <c r="U85" s="25"/>
      <c r="V85" s="25"/>
      <c r="W85" s="2"/>
      <c r="X85" s="26"/>
      <c r="Y85" s="26"/>
      <c r="Z85" s="30"/>
      <c r="AA85" s="26"/>
      <c r="AB85" s="26"/>
      <c r="AC85" s="26"/>
      <c r="AD85" s="26"/>
      <c r="AE85" s="26"/>
      <c r="AF85" s="2"/>
      <c r="AG85" s="27"/>
      <c r="AH85" s="27"/>
      <c r="AI85" s="32"/>
      <c r="AJ85" s="24"/>
      <c r="AK85" s="27"/>
      <c r="AL85" s="27"/>
      <c r="AM85" s="27"/>
      <c r="AN85" s="27"/>
    </row>
    <row r="86" spans="1:40" x14ac:dyDescent="0.25">
      <c r="A86" s="124" t="s">
        <v>19</v>
      </c>
      <c r="B86" s="124"/>
      <c r="C86" s="1">
        <v>1</v>
      </c>
      <c r="D86" s="12">
        <v>1200</v>
      </c>
      <c r="E86" s="12">
        <v>1500</v>
      </c>
      <c r="F86" s="2"/>
      <c r="G86" s="125" t="s">
        <v>88</v>
      </c>
      <c r="H86" s="125"/>
      <c r="I86" s="1">
        <v>25</v>
      </c>
      <c r="J86" s="12">
        <v>0</v>
      </c>
      <c r="K86" s="12">
        <f>25*125</f>
        <v>3125</v>
      </c>
      <c r="L86" s="2"/>
      <c r="M86" s="25"/>
      <c r="N86" s="25"/>
      <c r="O86" s="28"/>
      <c r="P86" s="25"/>
      <c r="Q86" s="25"/>
      <c r="R86" s="25"/>
      <c r="S86" s="25"/>
      <c r="T86" s="25"/>
      <c r="U86" s="25"/>
      <c r="V86" s="25"/>
      <c r="W86" s="2"/>
      <c r="X86" s="26"/>
      <c r="Y86" s="26"/>
      <c r="Z86" s="30"/>
      <c r="AA86" s="26"/>
      <c r="AB86" s="26"/>
      <c r="AC86" s="26"/>
      <c r="AD86" s="26"/>
      <c r="AE86" s="26"/>
      <c r="AF86" s="2"/>
      <c r="AG86" s="27"/>
      <c r="AH86" s="27"/>
      <c r="AI86" s="32"/>
      <c r="AJ86" s="24"/>
      <c r="AK86" s="27"/>
      <c r="AL86" s="27"/>
      <c r="AM86" s="27"/>
      <c r="AN86" s="27"/>
    </row>
    <row r="87" spans="1:40" x14ac:dyDescent="0.25">
      <c r="A87" s="124" t="s">
        <v>60</v>
      </c>
      <c r="B87" s="124"/>
      <c r="C87" s="1">
        <v>1</v>
      </c>
      <c r="D87" s="12">
        <v>550</v>
      </c>
      <c r="E87" s="12">
        <v>650</v>
      </c>
      <c r="F87" s="2"/>
      <c r="G87" s="125" t="s">
        <v>89</v>
      </c>
      <c r="H87" s="125"/>
      <c r="I87" s="1">
        <v>25</v>
      </c>
      <c r="J87" s="12">
        <v>0</v>
      </c>
      <c r="K87" s="12">
        <f>25*125</f>
        <v>3125</v>
      </c>
      <c r="L87" s="2"/>
      <c r="M87" s="25"/>
      <c r="N87" s="25"/>
      <c r="O87" s="28"/>
      <c r="P87" s="25"/>
      <c r="Q87" s="25"/>
      <c r="R87" s="25"/>
      <c r="S87" s="25"/>
      <c r="T87" s="25"/>
      <c r="U87" s="25"/>
      <c r="V87" s="25"/>
      <c r="W87" s="2"/>
      <c r="X87" s="26"/>
      <c r="Y87" s="26"/>
      <c r="Z87" s="30"/>
      <c r="AA87" s="26"/>
      <c r="AB87" s="26"/>
      <c r="AC87" s="26"/>
      <c r="AD87" s="26"/>
      <c r="AE87" s="26"/>
      <c r="AF87" s="2"/>
      <c r="AG87" s="27"/>
      <c r="AH87" s="27"/>
      <c r="AI87" s="32"/>
      <c r="AJ87" s="24"/>
      <c r="AK87" s="27"/>
      <c r="AL87" s="27"/>
      <c r="AM87" s="27"/>
      <c r="AN87" s="27"/>
    </row>
    <row r="88" spans="1:40" x14ac:dyDescent="0.25">
      <c r="A88" s="124" t="s">
        <v>97</v>
      </c>
      <c r="B88" s="124"/>
      <c r="C88" s="1">
        <v>1</v>
      </c>
      <c r="D88" s="12">
        <v>750</v>
      </c>
      <c r="E88" s="12">
        <v>500</v>
      </c>
      <c r="F88" s="2"/>
      <c r="G88" s="20" t="s">
        <v>98</v>
      </c>
      <c r="H88" s="20"/>
      <c r="I88" s="1"/>
      <c r="J88" s="12"/>
      <c r="K88" s="12">
        <v>500</v>
      </c>
      <c r="L88" s="2"/>
      <c r="M88" s="25"/>
      <c r="N88" s="25"/>
      <c r="O88" s="28"/>
      <c r="P88" s="25"/>
      <c r="Q88" s="25"/>
      <c r="R88" s="25"/>
      <c r="S88" s="25"/>
      <c r="T88" s="25"/>
      <c r="U88" s="25"/>
      <c r="V88" s="25"/>
      <c r="W88" s="2"/>
      <c r="X88" s="26"/>
      <c r="Y88" s="26"/>
      <c r="Z88" s="30"/>
      <c r="AA88" s="26"/>
      <c r="AB88" s="26"/>
      <c r="AC88" s="26"/>
      <c r="AD88" s="26"/>
      <c r="AE88" s="26"/>
      <c r="AF88" s="2"/>
      <c r="AG88" s="27"/>
      <c r="AH88" s="27"/>
      <c r="AI88" s="32"/>
      <c r="AJ88" s="24"/>
      <c r="AK88" s="27"/>
      <c r="AL88" s="27"/>
      <c r="AM88" s="27"/>
      <c r="AN88" s="27"/>
    </row>
    <row r="89" spans="1:40" x14ac:dyDescent="0.25">
      <c r="A89" s="127" t="s">
        <v>96</v>
      </c>
      <c r="B89" s="127"/>
      <c r="C89" s="1">
        <v>1</v>
      </c>
      <c r="D89" s="12">
        <v>6000</v>
      </c>
      <c r="E89" s="12">
        <v>0</v>
      </c>
      <c r="G89" s="20"/>
      <c r="H89" s="20"/>
      <c r="I89" s="1"/>
      <c r="J89" s="12"/>
      <c r="K89" s="12"/>
      <c r="L89" s="2"/>
      <c r="M89" s="25"/>
      <c r="N89" s="25"/>
      <c r="O89" s="28"/>
      <c r="P89" s="25"/>
      <c r="Q89" s="25"/>
      <c r="R89" s="25"/>
      <c r="S89" s="25"/>
      <c r="T89" s="25"/>
      <c r="U89" s="25"/>
      <c r="V89" s="25"/>
      <c r="W89" s="2"/>
      <c r="X89" s="26"/>
      <c r="Y89" s="26"/>
      <c r="Z89" s="30"/>
      <c r="AA89" s="26"/>
      <c r="AB89" s="26"/>
      <c r="AC89" s="26"/>
      <c r="AD89" s="26"/>
      <c r="AE89" s="26"/>
      <c r="AF89" s="2"/>
      <c r="AG89" s="27"/>
      <c r="AH89" s="27"/>
      <c r="AI89" s="32"/>
      <c r="AJ89" s="24"/>
      <c r="AK89" s="27"/>
      <c r="AL89" s="27"/>
      <c r="AM89" s="27"/>
      <c r="AN89" s="27"/>
    </row>
    <row r="90" spans="1:40" x14ac:dyDescent="0.25">
      <c r="A90" s="129" t="s">
        <v>101</v>
      </c>
      <c r="B90" s="129"/>
      <c r="C90" s="34"/>
      <c r="D90" s="12">
        <v>2000</v>
      </c>
      <c r="E90" s="12">
        <v>2500</v>
      </c>
      <c r="G90" s="125"/>
      <c r="H90" s="125"/>
      <c r="I90" s="1"/>
      <c r="J90" s="12">
        <f>SUM(J80:J87)</f>
        <v>15300</v>
      </c>
      <c r="K90" s="12">
        <f>SUM(K80:K88)</f>
        <v>46950</v>
      </c>
      <c r="L90" s="2"/>
      <c r="M90" s="25"/>
      <c r="N90" s="25"/>
      <c r="O90" s="28"/>
      <c r="P90" s="25"/>
      <c r="Q90" s="25"/>
      <c r="R90" s="25"/>
      <c r="S90" s="25"/>
      <c r="T90" s="25"/>
      <c r="U90" s="25"/>
      <c r="V90" s="25"/>
      <c r="W90" s="2"/>
      <c r="X90" s="26"/>
      <c r="Y90" s="26"/>
      <c r="Z90" s="30"/>
      <c r="AA90" s="26"/>
      <c r="AB90" s="26"/>
      <c r="AC90" s="26"/>
      <c r="AD90" s="26"/>
      <c r="AE90" s="26"/>
      <c r="AF90" s="2"/>
      <c r="AG90" s="27"/>
      <c r="AH90" s="27"/>
      <c r="AI90" s="32"/>
      <c r="AJ90" s="24"/>
      <c r="AK90" s="27"/>
      <c r="AL90" s="27"/>
      <c r="AM90" s="27"/>
      <c r="AN90" s="27"/>
    </row>
    <row r="91" spans="1:40" x14ac:dyDescent="0.25">
      <c r="A91" s="129" t="s">
        <v>62</v>
      </c>
      <c r="B91" s="129"/>
      <c r="C91" s="34"/>
      <c r="D91" s="12">
        <v>1000</v>
      </c>
      <c r="E91" s="12">
        <v>0</v>
      </c>
      <c r="G91" s="125"/>
      <c r="H91" s="125"/>
      <c r="I91" s="1"/>
      <c r="J91" s="12"/>
      <c r="K91" s="12"/>
      <c r="L91" s="2"/>
      <c r="M91" s="25"/>
      <c r="N91" s="25"/>
      <c r="O91" s="28"/>
      <c r="P91" s="25"/>
      <c r="Q91" s="25"/>
      <c r="R91" s="25"/>
      <c r="S91" s="25"/>
      <c r="T91" s="25"/>
      <c r="U91" s="25"/>
      <c r="V91" s="25"/>
      <c r="W91" s="2"/>
      <c r="X91" s="26"/>
      <c r="Y91" s="26"/>
      <c r="Z91" s="30"/>
      <c r="AA91" s="26"/>
      <c r="AB91" s="26"/>
      <c r="AC91" s="26"/>
      <c r="AD91" s="26"/>
      <c r="AE91" s="26"/>
      <c r="AF91" s="2"/>
      <c r="AG91" s="27"/>
      <c r="AH91" s="27"/>
      <c r="AI91" s="32"/>
      <c r="AJ91" s="24"/>
      <c r="AK91" s="27"/>
      <c r="AL91" s="27"/>
      <c r="AM91" s="27"/>
      <c r="AN91" s="27"/>
    </row>
    <row r="92" spans="1:40" x14ac:dyDescent="0.25">
      <c r="A92" s="124" t="s">
        <v>102</v>
      </c>
      <c r="B92" s="124"/>
      <c r="C92" s="1">
        <v>2</v>
      </c>
      <c r="D92" s="12">
        <v>2000</v>
      </c>
      <c r="E92" s="12">
        <v>15000</v>
      </c>
      <c r="G92" s="126" t="s">
        <v>61</v>
      </c>
      <c r="H92" s="126"/>
      <c r="I92" s="1" t="s">
        <v>48</v>
      </c>
      <c r="J92" s="1" t="s">
        <v>9</v>
      </c>
      <c r="K92" s="1"/>
      <c r="L92" s="2"/>
      <c r="M92" s="25"/>
      <c r="N92" s="25"/>
      <c r="O92" s="28"/>
      <c r="P92" s="25"/>
      <c r="Q92" s="25"/>
      <c r="R92" s="25"/>
      <c r="S92" s="25"/>
      <c r="T92" s="25"/>
      <c r="U92" s="25"/>
      <c r="V92" s="25"/>
      <c r="W92" s="2"/>
      <c r="X92" s="26"/>
      <c r="Y92" s="26"/>
      <c r="Z92" s="30"/>
      <c r="AA92" s="26"/>
      <c r="AB92" s="26"/>
      <c r="AC92" s="26"/>
      <c r="AD92" s="26"/>
      <c r="AE92" s="26"/>
      <c r="AF92" s="2"/>
      <c r="AG92" s="27"/>
      <c r="AH92" s="27"/>
      <c r="AI92" s="32"/>
      <c r="AJ92" s="27"/>
      <c r="AK92" s="27"/>
      <c r="AL92" s="27"/>
      <c r="AM92" s="27"/>
      <c r="AN92" s="27"/>
    </row>
    <row r="93" spans="1:40" x14ac:dyDescent="0.25">
      <c r="A93" s="127" t="s">
        <v>64</v>
      </c>
      <c r="B93" s="127"/>
      <c r="C93" s="1">
        <v>3</v>
      </c>
      <c r="D93" s="12">
        <v>300</v>
      </c>
      <c r="E93" s="12">
        <v>0</v>
      </c>
      <c r="G93" s="2"/>
      <c r="H93" s="2"/>
      <c r="I93" s="2"/>
      <c r="J93" s="2"/>
      <c r="K93" s="2"/>
    </row>
    <row r="94" spans="1:40" x14ac:dyDescent="0.25">
      <c r="A94" s="127" t="s">
        <v>65</v>
      </c>
      <c r="B94" s="127"/>
      <c r="C94" s="1">
        <v>8</v>
      </c>
      <c r="D94" s="12">
        <v>400</v>
      </c>
      <c r="E94" s="12">
        <v>0</v>
      </c>
      <c r="G94" s="125" t="s">
        <v>63</v>
      </c>
      <c r="H94" s="125"/>
      <c r="I94" s="1">
        <v>1</v>
      </c>
      <c r="J94" s="12">
        <v>3500</v>
      </c>
      <c r="K94" s="12">
        <v>3500</v>
      </c>
    </row>
    <row r="95" spans="1:40" x14ac:dyDescent="0.25">
      <c r="A95" s="127" t="s">
        <v>66</v>
      </c>
      <c r="B95" s="127"/>
      <c r="C95" s="1">
        <v>2</v>
      </c>
      <c r="D95" s="12">
        <v>850</v>
      </c>
      <c r="E95" s="12">
        <v>0</v>
      </c>
      <c r="G95" s="125" t="s">
        <v>99</v>
      </c>
      <c r="H95" s="125"/>
      <c r="I95" s="1"/>
      <c r="J95" s="12"/>
      <c r="K95" s="12">
        <v>2500</v>
      </c>
      <c r="M95" s="128" t="s">
        <v>23</v>
      </c>
      <c r="N95" s="128"/>
      <c r="O95" s="128"/>
      <c r="P95" s="128"/>
      <c r="Q95" s="128"/>
      <c r="R95" s="128"/>
      <c r="S95" s="128"/>
      <c r="T95" s="128"/>
      <c r="U95" s="35"/>
      <c r="V95" s="35"/>
    </row>
    <row r="96" spans="1:40" x14ac:dyDescent="0.25">
      <c r="A96" s="124" t="s">
        <v>104</v>
      </c>
      <c r="B96" s="124"/>
      <c r="C96" s="1">
        <v>1</v>
      </c>
      <c r="D96" s="12">
        <v>6500</v>
      </c>
      <c r="E96" s="12">
        <v>6000</v>
      </c>
      <c r="G96" s="125"/>
      <c r="H96" s="125"/>
      <c r="I96" s="1"/>
      <c r="J96" s="12"/>
      <c r="K96" s="12"/>
      <c r="M96" s="36"/>
      <c r="N96" s="36"/>
      <c r="O96" s="36"/>
      <c r="P96" s="36"/>
      <c r="Q96" s="36"/>
      <c r="R96" s="36"/>
      <c r="S96" s="36"/>
      <c r="T96" s="36"/>
      <c r="U96" s="36"/>
      <c r="V96" s="36"/>
    </row>
    <row r="97" spans="1:22" x14ac:dyDescent="0.25">
      <c r="A97" s="127" t="s">
        <v>67</v>
      </c>
      <c r="B97" s="127"/>
      <c r="C97" s="1">
        <v>1</v>
      </c>
      <c r="D97" s="12">
        <v>5000</v>
      </c>
      <c r="E97" s="12">
        <v>0</v>
      </c>
      <c r="G97" s="125"/>
      <c r="H97" s="125"/>
      <c r="I97" s="1"/>
      <c r="J97" s="12"/>
      <c r="K97" s="12"/>
      <c r="M97" s="36"/>
      <c r="N97" s="36"/>
      <c r="O97" s="36"/>
      <c r="P97" s="36"/>
      <c r="Q97" s="36"/>
      <c r="R97" s="36"/>
      <c r="S97" s="36"/>
      <c r="T97" s="36"/>
      <c r="U97" s="36"/>
      <c r="V97" s="36"/>
    </row>
    <row r="98" spans="1:22" x14ac:dyDescent="0.25">
      <c r="A98" s="124" t="s">
        <v>103</v>
      </c>
      <c r="B98" s="124"/>
      <c r="C98" s="1">
        <v>1</v>
      </c>
      <c r="D98" s="12">
        <v>5200</v>
      </c>
      <c r="E98" s="12">
        <v>10500</v>
      </c>
      <c r="G98" s="125"/>
      <c r="H98" s="125"/>
      <c r="I98" s="1"/>
      <c r="J98" s="12"/>
      <c r="K98" s="12"/>
      <c r="M98" s="128" t="s">
        <v>8</v>
      </c>
      <c r="N98" s="128"/>
      <c r="O98" s="35" t="s">
        <v>9</v>
      </c>
      <c r="P98" s="35" t="s">
        <v>10</v>
      </c>
      <c r="Q98" s="35" t="s">
        <v>11</v>
      </c>
      <c r="R98" s="35" t="s">
        <v>12</v>
      </c>
      <c r="S98" s="35" t="s">
        <v>13</v>
      </c>
      <c r="T98" s="35" t="s">
        <v>14</v>
      </c>
      <c r="U98" s="35"/>
      <c r="V98" s="35"/>
    </row>
    <row r="99" spans="1:22" x14ac:dyDescent="0.25">
      <c r="A99" s="124" t="s">
        <v>68</v>
      </c>
      <c r="B99" s="124"/>
      <c r="C99" s="34"/>
      <c r="D99" s="12">
        <v>990</v>
      </c>
      <c r="E99" s="12">
        <v>1000</v>
      </c>
      <c r="G99" s="125"/>
      <c r="H99" s="125"/>
      <c r="I99" s="1"/>
      <c r="J99" s="12"/>
      <c r="K99" s="12"/>
      <c r="M99" s="36"/>
      <c r="N99" s="36"/>
      <c r="O99" s="36"/>
      <c r="P99" s="36"/>
      <c r="Q99" s="36"/>
      <c r="R99" s="36"/>
      <c r="S99" s="36"/>
      <c r="T99" s="36"/>
      <c r="U99" s="36"/>
      <c r="V99" s="36"/>
    </row>
    <row r="100" spans="1:22" x14ac:dyDescent="0.25">
      <c r="G100" s="125"/>
      <c r="H100" s="125"/>
      <c r="I100" s="1" t="s">
        <v>37</v>
      </c>
      <c r="J100" s="12">
        <f>SUM(J94:J98)</f>
        <v>3500</v>
      </c>
      <c r="K100" s="12">
        <f>SUM(K94:K95)</f>
        <v>6000</v>
      </c>
      <c r="M100" s="36" t="s">
        <v>69</v>
      </c>
      <c r="N100" s="36"/>
      <c r="O100" s="37">
        <v>70</v>
      </c>
      <c r="P100" s="35" t="s">
        <v>70</v>
      </c>
      <c r="Q100" s="38">
        <v>44943</v>
      </c>
      <c r="R100" s="38"/>
      <c r="S100" s="38"/>
      <c r="T100" s="36"/>
      <c r="U100" s="36"/>
      <c r="V100" s="36"/>
    </row>
    <row r="101" spans="1:22" x14ac:dyDescent="0.25">
      <c r="C101" s="1" t="s">
        <v>37</v>
      </c>
      <c r="D101" s="12">
        <f>SUM(D80:D99)</f>
        <v>39690</v>
      </c>
      <c r="E101" s="12">
        <f>SUM(E80:E99)</f>
        <v>45300</v>
      </c>
      <c r="G101" s="125"/>
      <c r="H101" s="125"/>
      <c r="I101" s="34"/>
      <c r="J101" s="12"/>
      <c r="K101" s="12"/>
      <c r="M101" s="36"/>
      <c r="N101" s="36"/>
      <c r="O101" s="37"/>
      <c r="P101" s="35"/>
      <c r="Q101" s="36"/>
      <c r="R101" s="36"/>
      <c r="S101" s="36"/>
      <c r="T101" s="36"/>
      <c r="U101" s="36"/>
      <c r="V101" s="36"/>
    </row>
    <row r="102" spans="1:22" x14ac:dyDescent="0.25">
      <c r="M102" s="36"/>
      <c r="N102" s="36"/>
      <c r="O102" s="37"/>
      <c r="P102" s="35"/>
      <c r="Q102" s="36"/>
      <c r="R102" s="36"/>
      <c r="S102" s="36"/>
      <c r="T102" s="36"/>
      <c r="U102" s="36"/>
      <c r="V102" s="36"/>
    </row>
    <row r="103" spans="1:22" x14ac:dyDescent="0.25">
      <c r="M103" s="36"/>
      <c r="N103" s="36"/>
      <c r="O103" s="37"/>
      <c r="P103" s="35"/>
      <c r="Q103" s="36"/>
      <c r="R103" s="36"/>
      <c r="S103" s="36"/>
      <c r="T103" s="36"/>
      <c r="U103" s="36"/>
      <c r="V103" s="36"/>
    </row>
    <row r="104" spans="1:22" x14ac:dyDescent="0.25">
      <c r="A104" s="126" t="s">
        <v>71</v>
      </c>
      <c r="B104" s="126"/>
      <c r="C104" s="1" t="s">
        <v>48</v>
      </c>
      <c r="D104" s="1" t="s">
        <v>9</v>
      </c>
      <c r="E104" s="1"/>
      <c r="M104" s="36"/>
      <c r="N104" s="36"/>
      <c r="O104" s="37"/>
      <c r="P104" s="35"/>
      <c r="Q104" s="36"/>
      <c r="R104" s="36"/>
      <c r="S104" s="36"/>
      <c r="T104" s="36"/>
      <c r="U104" s="36"/>
      <c r="V104" s="36"/>
    </row>
    <row r="105" spans="1:22" x14ac:dyDescent="0.25">
      <c r="A105" s="2"/>
      <c r="B105" s="2"/>
      <c r="C105" s="2"/>
      <c r="D105" s="2"/>
      <c r="E105" s="2"/>
      <c r="M105" s="36"/>
      <c r="N105" s="36"/>
      <c r="O105" s="37"/>
      <c r="P105" s="35"/>
      <c r="Q105" s="36"/>
      <c r="R105" s="36"/>
      <c r="S105" s="36"/>
      <c r="T105" s="36"/>
      <c r="U105" s="36"/>
      <c r="V105" s="36"/>
    </row>
    <row r="106" spans="1:22" x14ac:dyDescent="0.25">
      <c r="A106" s="125" t="s">
        <v>72</v>
      </c>
      <c r="B106" s="125"/>
      <c r="C106" s="1">
        <v>1</v>
      </c>
      <c r="D106" s="12"/>
      <c r="E106" s="12">
        <v>30000</v>
      </c>
      <c r="G106" s="126" t="s">
        <v>16</v>
      </c>
      <c r="H106" s="126"/>
      <c r="I106" s="1" t="s">
        <v>48</v>
      </c>
      <c r="J106" s="1" t="s">
        <v>9</v>
      </c>
      <c r="K106" s="1"/>
      <c r="M106" s="36"/>
      <c r="N106" s="36"/>
      <c r="O106" s="37"/>
      <c r="P106" s="35"/>
      <c r="Q106" s="36"/>
      <c r="R106" s="36"/>
      <c r="S106" s="36"/>
      <c r="T106" s="36"/>
      <c r="U106" s="36"/>
      <c r="V106" s="36"/>
    </row>
    <row r="107" spans="1:22" x14ac:dyDescent="0.25">
      <c r="A107" s="125" t="s">
        <v>74</v>
      </c>
      <c r="B107" s="125"/>
      <c r="C107" s="1">
        <v>1</v>
      </c>
      <c r="D107" s="12">
        <v>10000</v>
      </c>
      <c r="E107" s="12">
        <v>12500</v>
      </c>
      <c r="G107" s="2"/>
      <c r="H107" s="2"/>
      <c r="I107" s="2"/>
      <c r="J107" s="2"/>
      <c r="K107" s="2"/>
      <c r="M107" s="36"/>
      <c r="N107" s="36"/>
      <c r="O107" s="37"/>
      <c r="P107" s="35"/>
      <c r="Q107" s="36"/>
      <c r="R107" s="36"/>
      <c r="S107" s="36"/>
      <c r="T107" s="36"/>
      <c r="U107" s="36"/>
      <c r="V107" s="36"/>
    </row>
    <row r="108" spans="1:22" x14ac:dyDescent="0.25">
      <c r="A108" s="125" t="s">
        <v>76</v>
      </c>
      <c r="B108" s="125"/>
      <c r="C108" s="1">
        <v>1</v>
      </c>
      <c r="D108" s="12">
        <v>2100</v>
      </c>
      <c r="E108" s="12">
        <v>2300</v>
      </c>
      <c r="G108" s="125" t="s">
        <v>73</v>
      </c>
      <c r="H108" s="125"/>
      <c r="I108" s="1">
        <v>2</v>
      </c>
      <c r="J108" s="12">
        <v>500</v>
      </c>
      <c r="K108" s="12">
        <v>0</v>
      </c>
      <c r="M108" s="36"/>
      <c r="N108" s="36"/>
      <c r="O108" s="37"/>
      <c r="P108" s="35"/>
      <c r="Q108" s="36"/>
      <c r="R108" s="36"/>
      <c r="S108" s="36"/>
      <c r="T108" s="36"/>
      <c r="U108" s="36"/>
      <c r="V108" s="36"/>
    </row>
    <row r="109" spans="1:22" x14ac:dyDescent="0.25">
      <c r="A109" s="125" t="s">
        <v>78</v>
      </c>
      <c r="B109" s="125"/>
      <c r="C109" s="1">
        <v>1</v>
      </c>
      <c r="D109" s="12">
        <v>1900</v>
      </c>
      <c r="E109" s="12">
        <v>3500</v>
      </c>
      <c r="G109" s="125" t="s">
        <v>75</v>
      </c>
      <c r="H109" s="125"/>
      <c r="I109" s="1">
        <v>7</v>
      </c>
      <c r="J109" s="12">
        <v>1050</v>
      </c>
      <c r="K109" s="12">
        <v>0</v>
      </c>
      <c r="M109" s="36"/>
      <c r="N109" s="36"/>
      <c r="O109" s="37"/>
      <c r="P109" s="35"/>
      <c r="Q109" s="36"/>
      <c r="R109" s="36"/>
      <c r="S109" s="36"/>
      <c r="T109" s="36"/>
      <c r="U109" s="36"/>
      <c r="V109" s="36"/>
    </row>
    <row r="110" spans="1:22" x14ac:dyDescent="0.25">
      <c r="A110" s="125" t="s">
        <v>80</v>
      </c>
      <c r="B110" s="125"/>
      <c r="C110" s="1">
        <v>1</v>
      </c>
      <c r="D110" s="12">
        <v>2300</v>
      </c>
      <c r="E110" s="12">
        <v>2500</v>
      </c>
      <c r="G110" s="125" t="s">
        <v>77</v>
      </c>
      <c r="H110" s="125"/>
      <c r="I110" s="1">
        <v>4</v>
      </c>
      <c r="J110" s="12">
        <v>14000</v>
      </c>
      <c r="K110" s="12">
        <v>20000</v>
      </c>
      <c r="M110" s="36"/>
      <c r="N110" s="36"/>
      <c r="O110" s="37"/>
      <c r="P110" s="35"/>
      <c r="Q110" s="36"/>
      <c r="R110" s="36"/>
      <c r="S110" s="36"/>
      <c r="T110" s="36"/>
      <c r="U110" s="36"/>
      <c r="V110" s="36"/>
    </row>
    <row r="111" spans="1:22" x14ac:dyDescent="0.25">
      <c r="A111" s="125" t="s">
        <v>81</v>
      </c>
      <c r="B111" s="125"/>
      <c r="C111" s="1">
        <v>1</v>
      </c>
      <c r="D111" s="12">
        <v>1000</v>
      </c>
      <c r="E111" s="12">
        <v>1000</v>
      </c>
      <c r="G111" s="125" t="s">
        <v>79</v>
      </c>
      <c r="H111" s="125"/>
      <c r="I111" s="1">
        <v>5</v>
      </c>
      <c r="J111" s="12">
        <v>6000</v>
      </c>
      <c r="K111" s="12">
        <v>0</v>
      </c>
      <c r="M111" s="36"/>
      <c r="N111" s="36"/>
      <c r="O111" s="37"/>
      <c r="P111" s="35"/>
      <c r="Q111" s="36"/>
      <c r="R111" s="36"/>
      <c r="S111" s="36"/>
      <c r="T111" s="36"/>
      <c r="U111" s="36"/>
      <c r="V111" s="36"/>
    </row>
    <row r="112" spans="1:22" x14ac:dyDescent="0.25">
      <c r="A112" s="125" t="s">
        <v>82</v>
      </c>
      <c r="B112" s="125"/>
      <c r="C112" s="1">
        <v>1</v>
      </c>
      <c r="D112" s="12">
        <v>850</v>
      </c>
      <c r="E112" s="12">
        <v>1000</v>
      </c>
      <c r="G112" s="125" t="s">
        <v>106</v>
      </c>
      <c r="H112" s="125"/>
      <c r="I112" s="1">
        <v>1</v>
      </c>
      <c r="J112" s="12">
        <v>1300</v>
      </c>
      <c r="K112" s="12">
        <v>1400</v>
      </c>
      <c r="M112" s="36"/>
      <c r="N112" s="36"/>
      <c r="O112" s="37"/>
      <c r="P112" s="35"/>
      <c r="Q112" s="36"/>
      <c r="R112" s="36"/>
      <c r="S112" s="36"/>
      <c r="T112" s="36"/>
      <c r="U112" s="36"/>
      <c r="V112" s="36"/>
    </row>
    <row r="113" spans="1:22" x14ac:dyDescent="0.25">
      <c r="A113" s="125" t="s">
        <v>83</v>
      </c>
      <c r="B113" s="125"/>
      <c r="C113" s="1">
        <v>1</v>
      </c>
      <c r="D113" s="12">
        <v>1600</v>
      </c>
      <c r="E113" s="12">
        <v>1600</v>
      </c>
      <c r="G113" s="125" t="s">
        <v>100</v>
      </c>
      <c r="H113" s="125"/>
      <c r="I113" s="1"/>
      <c r="J113" s="12"/>
      <c r="K113" s="12">
        <v>2200</v>
      </c>
      <c r="M113" s="36"/>
      <c r="N113" s="36"/>
      <c r="O113" s="37"/>
      <c r="P113" s="35"/>
      <c r="Q113" s="36"/>
      <c r="R113" s="36"/>
      <c r="S113" s="36"/>
      <c r="T113" s="36"/>
      <c r="U113" s="36"/>
      <c r="V113" s="36"/>
    </row>
    <row r="114" spans="1:22" x14ac:dyDescent="0.25">
      <c r="A114" s="125" t="s">
        <v>84</v>
      </c>
      <c r="B114" s="125"/>
      <c r="C114" s="1">
        <v>1</v>
      </c>
      <c r="D114" s="12">
        <v>1400</v>
      </c>
      <c r="E114" s="12">
        <v>1500</v>
      </c>
      <c r="G114" s="125"/>
      <c r="H114" s="125"/>
      <c r="I114" s="1"/>
      <c r="J114" s="12"/>
      <c r="K114" s="12"/>
      <c r="M114" s="36"/>
      <c r="N114" s="36"/>
      <c r="O114" s="37"/>
      <c r="P114" s="35"/>
      <c r="Q114" s="36"/>
      <c r="R114" s="36"/>
      <c r="S114" s="36"/>
      <c r="T114" s="36"/>
      <c r="U114" s="36"/>
      <c r="V114" s="36"/>
    </row>
    <row r="115" spans="1:22" x14ac:dyDescent="0.25">
      <c r="A115" s="125" t="s">
        <v>34</v>
      </c>
      <c r="B115" s="125"/>
      <c r="C115" s="1">
        <v>1</v>
      </c>
      <c r="D115" s="12">
        <v>1000</v>
      </c>
      <c r="E115" s="12">
        <v>1000</v>
      </c>
      <c r="G115" s="125"/>
      <c r="H115" s="125"/>
      <c r="I115" s="39" t="s">
        <v>90</v>
      </c>
      <c r="J115" s="12"/>
      <c r="K115" s="12"/>
      <c r="M115" s="36"/>
      <c r="N115" s="36"/>
      <c r="O115" s="37"/>
      <c r="P115" s="35"/>
      <c r="Q115" s="36"/>
      <c r="R115" s="36"/>
      <c r="S115" s="36"/>
      <c r="T115" s="36"/>
      <c r="U115" s="36"/>
      <c r="V115" s="36"/>
    </row>
    <row r="116" spans="1:22" x14ac:dyDescent="0.25">
      <c r="A116" s="125"/>
      <c r="B116" s="125"/>
      <c r="C116" s="34"/>
      <c r="D116" s="12"/>
      <c r="E116" s="12"/>
      <c r="G116" s="125"/>
      <c r="H116" s="125"/>
      <c r="I116" s="1"/>
      <c r="J116" s="12"/>
      <c r="K116" s="12"/>
      <c r="M116" s="36"/>
      <c r="N116" s="36"/>
      <c r="O116" s="37"/>
      <c r="P116" s="35"/>
      <c r="Q116" s="36"/>
      <c r="R116" s="36"/>
      <c r="S116" s="36"/>
      <c r="T116" s="36"/>
      <c r="U116" s="36"/>
      <c r="V116" s="36"/>
    </row>
    <row r="117" spans="1:22" x14ac:dyDescent="0.25">
      <c r="A117" s="125"/>
      <c r="B117" s="125"/>
      <c r="C117" s="34"/>
      <c r="D117" s="12"/>
      <c r="E117" s="12"/>
      <c r="G117" s="125"/>
      <c r="H117" s="125"/>
      <c r="I117" s="1"/>
      <c r="J117" s="12"/>
      <c r="K117" s="12"/>
      <c r="M117" s="36"/>
      <c r="N117" s="36"/>
      <c r="O117" s="37"/>
      <c r="P117" s="35"/>
      <c r="Q117" s="36"/>
      <c r="R117" s="36"/>
      <c r="S117" s="36"/>
      <c r="T117" s="36"/>
      <c r="U117" s="36"/>
      <c r="V117" s="36"/>
    </row>
    <row r="118" spans="1:22" x14ac:dyDescent="0.25">
      <c r="A118" s="125"/>
      <c r="B118" s="125"/>
      <c r="C118" s="1" t="s">
        <v>37</v>
      </c>
      <c r="D118" s="12">
        <f>SUM(D107:D115)</f>
        <v>22150</v>
      </c>
      <c r="E118" s="12">
        <f>SUM(E107:E115)</f>
        <v>26900</v>
      </c>
      <c r="G118" s="125"/>
      <c r="H118" s="125"/>
      <c r="I118" s="34"/>
      <c r="J118" s="12"/>
      <c r="K118" s="12"/>
      <c r="M118" s="36"/>
      <c r="N118" s="36"/>
      <c r="O118" s="37"/>
      <c r="P118" s="35"/>
      <c r="Q118" s="36"/>
      <c r="R118" s="36"/>
      <c r="S118" s="36"/>
      <c r="T118" s="36"/>
      <c r="U118" s="36"/>
      <c r="V118" s="36"/>
    </row>
    <row r="119" spans="1:22" x14ac:dyDescent="0.25">
      <c r="A119" s="125"/>
      <c r="B119" s="125"/>
      <c r="C119" s="1"/>
      <c r="D119" s="12"/>
      <c r="E119" s="12"/>
      <c r="G119" s="125"/>
      <c r="H119" s="125"/>
      <c r="I119" s="34"/>
      <c r="J119" s="12"/>
      <c r="K119" s="12"/>
      <c r="M119" s="36"/>
      <c r="N119" s="36"/>
      <c r="O119" s="37"/>
      <c r="P119" s="36"/>
      <c r="Q119" s="36"/>
      <c r="R119" s="36"/>
      <c r="S119" s="36"/>
      <c r="T119" s="36"/>
      <c r="U119" s="36"/>
      <c r="V119" s="36"/>
    </row>
    <row r="120" spans="1:22" x14ac:dyDescent="0.25">
      <c r="A120" s="125"/>
      <c r="B120" s="125"/>
      <c r="C120" s="1"/>
      <c r="D120" s="12"/>
      <c r="E120" s="12"/>
      <c r="G120" s="125"/>
      <c r="H120" s="125"/>
      <c r="I120" s="1" t="s">
        <v>37</v>
      </c>
      <c r="J120" s="12">
        <f>SUM(J108:J114)</f>
        <v>22850</v>
      </c>
      <c r="K120" s="12">
        <f>SUM(K108:K113)</f>
        <v>23600</v>
      </c>
      <c r="M120" s="36"/>
      <c r="N120" s="36" t="s">
        <v>37</v>
      </c>
      <c r="O120" s="37">
        <f>SUM(O100:O118)</f>
        <v>70</v>
      </c>
      <c r="P120" s="36"/>
      <c r="Q120" s="36"/>
      <c r="R120" s="36"/>
      <c r="S120" s="36"/>
      <c r="T120" s="36"/>
      <c r="U120" s="36"/>
      <c r="V120" s="36"/>
    </row>
    <row r="121" spans="1:22" hidden="1" x14ac:dyDescent="0.25">
      <c r="A121" s="125"/>
      <c r="B121" s="125"/>
      <c r="C121" s="1"/>
      <c r="D121" s="12"/>
      <c r="E121" s="12"/>
      <c r="G121" s="125"/>
      <c r="H121" s="125"/>
      <c r="I121" s="1"/>
      <c r="J121" s="12"/>
      <c r="K121" s="12"/>
      <c r="M121" s="25"/>
      <c r="N121" s="25"/>
      <c r="O121" s="28"/>
      <c r="P121" s="25"/>
      <c r="Q121" s="25"/>
      <c r="R121" s="25"/>
      <c r="S121" s="25"/>
      <c r="T121" s="25"/>
      <c r="U121" s="25"/>
      <c r="V121" s="25"/>
    </row>
    <row r="122" spans="1:22" hidden="1" x14ac:dyDescent="0.25">
      <c r="A122" s="125"/>
      <c r="B122" s="125"/>
      <c r="C122" s="1"/>
      <c r="D122" s="12"/>
      <c r="E122" s="12"/>
      <c r="G122" s="125"/>
      <c r="H122" s="125"/>
      <c r="I122" s="1"/>
      <c r="J122" s="12"/>
      <c r="K122" s="12"/>
      <c r="M122" s="25"/>
      <c r="N122" s="25"/>
      <c r="O122" s="28"/>
      <c r="P122" s="25"/>
      <c r="Q122" s="25"/>
      <c r="R122" s="25"/>
      <c r="S122" s="25"/>
      <c r="T122" s="25"/>
      <c r="U122" s="25"/>
      <c r="V122" s="25"/>
    </row>
    <row r="123" spans="1:22" hidden="1" x14ac:dyDescent="0.25">
      <c r="A123" s="125"/>
      <c r="B123" s="125"/>
      <c r="C123" s="1"/>
      <c r="D123" s="12"/>
      <c r="E123" s="12"/>
      <c r="G123" s="125"/>
      <c r="H123" s="125"/>
      <c r="I123" s="1"/>
      <c r="J123" s="12"/>
      <c r="K123" s="12"/>
      <c r="M123" s="25"/>
      <c r="N123" s="25"/>
      <c r="O123" s="28"/>
      <c r="P123" s="25"/>
      <c r="Q123" s="25"/>
      <c r="R123" s="25"/>
      <c r="S123" s="25"/>
      <c r="T123" s="25"/>
      <c r="U123" s="25"/>
      <c r="V123" s="25"/>
    </row>
    <row r="124" spans="1:22" hidden="1" x14ac:dyDescent="0.25">
      <c r="A124" s="125"/>
      <c r="B124" s="125"/>
      <c r="C124" s="1"/>
      <c r="D124" s="12"/>
      <c r="E124" s="12"/>
      <c r="G124" s="125"/>
      <c r="H124" s="125"/>
      <c r="I124" s="1"/>
      <c r="J124" s="12"/>
      <c r="K124" s="12"/>
      <c r="M124" s="25"/>
      <c r="N124" s="25"/>
      <c r="O124" s="28"/>
      <c r="P124" s="25"/>
      <c r="Q124" s="25"/>
      <c r="R124" s="25"/>
      <c r="S124" s="25"/>
      <c r="T124" s="25"/>
      <c r="U124" s="25"/>
      <c r="V124" s="25"/>
    </row>
    <row r="125" spans="1:22" hidden="1" x14ac:dyDescent="0.25">
      <c r="A125" s="125"/>
      <c r="B125" s="125"/>
      <c r="C125" s="34"/>
      <c r="D125" s="12"/>
      <c r="E125" s="12"/>
      <c r="G125" s="125"/>
      <c r="H125" s="125"/>
      <c r="I125" s="1"/>
      <c r="J125" s="12"/>
      <c r="K125" s="12"/>
      <c r="M125" s="25"/>
      <c r="N125" s="25" t="s">
        <v>37</v>
      </c>
      <c r="O125" s="28">
        <f>SUM(O100:O123)</f>
        <v>140</v>
      </c>
      <c r="P125" s="25"/>
      <c r="Q125" s="25"/>
      <c r="R125" s="25"/>
      <c r="S125" s="25"/>
      <c r="T125" s="25"/>
      <c r="U125" s="25"/>
      <c r="V125" s="25"/>
    </row>
    <row r="126" spans="1:22" hidden="1" x14ac:dyDescent="0.25">
      <c r="G126" s="125"/>
      <c r="H126" s="125"/>
      <c r="I126" s="1"/>
      <c r="J126" s="12"/>
      <c r="K126" s="12"/>
    </row>
    <row r="127" spans="1:22" hidden="1" x14ac:dyDescent="0.25">
      <c r="C127" s="1" t="s">
        <v>37</v>
      </c>
      <c r="D127" s="12">
        <f>SUM(D106:D125)</f>
        <v>44300</v>
      </c>
      <c r="E127" s="12"/>
      <c r="G127" s="125"/>
      <c r="H127" s="125"/>
      <c r="I127" s="34"/>
      <c r="J127" s="12"/>
      <c r="K127" s="12"/>
    </row>
    <row r="128" spans="1:22" hidden="1" x14ac:dyDescent="0.25"/>
    <row r="129" spans="1:11" hidden="1" x14ac:dyDescent="0.25">
      <c r="I129" s="1" t="s">
        <v>37</v>
      </c>
      <c r="J129" s="12">
        <f>SUM(J108:J112)</f>
        <v>22850</v>
      </c>
      <c r="K129" s="12"/>
    </row>
    <row r="130" spans="1:11" x14ac:dyDescent="0.25">
      <c r="A130" s="126" t="s">
        <v>18</v>
      </c>
      <c r="B130" s="126"/>
      <c r="C130" s="1" t="s">
        <v>48</v>
      </c>
      <c r="D130" s="1" t="s">
        <v>9</v>
      </c>
      <c r="E130" s="1"/>
    </row>
    <row r="131" spans="1:11" x14ac:dyDescent="0.25">
      <c r="A131" s="2"/>
      <c r="B131" s="2"/>
      <c r="C131" s="2"/>
      <c r="D131" s="2"/>
      <c r="E131" s="2"/>
    </row>
    <row r="132" spans="1:11" x14ac:dyDescent="0.25">
      <c r="A132" s="127" t="s">
        <v>85</v>
      </c>
      <c r="B132" s="127"/>
      <c r="C132" s="1"/>
      <c r="D132" s="12">
        <v>6000</v>
      </c>
      <c r="E132" s="12">
        <v>0</v>
      </c>
    </row>
    <row r="133" spans="1:11" x14ac:dyDescent="0.25">
      <c r="A133" s="124" t="s">
        <v>105</v>
      </c>
      <c r="B133" s="124"/>
      <c r="C133" s="1"/>
      <c r="D133" s="12">
        <v>12000</v>
      </c>
      <c r="E133" s="12">
        <v>10000</v>
      </c>
    </row>
    <row r="135" spans="1:11" x14ac:dyDescent="0.25">
      <c r="C135" s="1" t="s">
        <v>37</v>
      </c>
      <c r="D135" s="12">
        <f>SUM(D132:D133)</f>
        <v>18000</v>
      </c>
      <c r="E135" s="12">
        <f>SUM(E132:E133)</f>
        <v>10000</v>
      </c>
    </row>
  </sheetData>
  <mergeCells count="146">
    <mergeCell ref="F22:G22"/>
    <mergeCell ref="A26:B26"/>
    <mergeCell ref="F26:G26"/>
    <mergeCell ref="M26:T26"/>
    <mergeCell ref="X26:AE26"/>
    <mergeCell ref="AG26:AN26"/>
    <mergeCell ref="A30:B30"/>
    <mergeCell ref="A31:B31"/>
    <mergeCell ref="F31:G31"/>
    <mergeCell ref="M31:N31"/>
    <mergeCell ref="X31:Y31"/>
    <mergeCell ref="AG31:AH31"/>
    <mergeCell ref="A28:B28"/>
    <mergeCell ref="A29:B29"/>
    <mergeCell ref="F29:G29"/>
    <mergeCell ref="M29:N29"/>
    <mergeCell ref="X29:Y29"/>
    <mergeCell ref="AG29:AH29"/>
    <mergeCell ref="A37:B37"/>
    <mergeCell ref="A38:B38"/>
    <mergeCell ref="F38:G38"/>
    <mergeCell ref="A39:B39"/>
    <mergeCell ref="A41:B41"/>
    <mergeCell ref="F41:G41"/>
    <mergeCell ref="A32:B32"/>
    <mergeCell ref="M32:N32"/>
    <mergeCell ref="A33:B33"/>
    <mergeCell ref="F33:G33"/>
    <mergeCell ref="A34:B34"/>
    <mergeCell ref="A36:B36"/>
    <mergeCell ref="F36:G36"/>
    <mergeCell ref="A47:B47"/>
    <mergeCell ref="A48:B48"/>
    <mergeCell ref="A49:B49"/>
    <mergeCell ref="A50:B50"/>
    <mergeCell ref="A51:B51"/>
    <mergeCell ref="A52:B52"/>
    <mergeCell ref="A42:B42"/>
    <mergeCell ref="A43:B43"/>
    <mergeCell ref="F43:G43"/>
    <mergeCell ref="A44:B44"/>
    <mergeCell ref="A45:B45"/>
    <mergeCell ref="A46:B46"/>
    <mergeCell ref="M62:T62"/>
    <mergeCell ref="X62:AE62"/>
    <mergeCell ref="AG62:AN62"/>
    <mergeCell ref="A63:B63"/>
    <mergeCell ref="A64:B64"/>
    <mergeCell ref="M65:N65"/>
    <mergeCell ref="X65:Y65"/>
    <mergeCell ref="AG65:AH65"/>
    <mergeCell ref="A53:B53"/>
    <mergeCell ref="A54:B54"/>
    <mergeCell ref="A59:B59"/>
    <mergeCell ref="A60:B60"/>
    <mergeCell ref="A61:B61"/>
    <mergeCell ref="A62:B62"/>
    <mergeCell ref="A82:B82"/>
    <mergeCell ref="G82:H82"/>
    <mergeCell ref="A83:B83"/>
    <mergeCell ref="G83:H83"/>
    <mergeCell ref="A84:B84"/>
    <mergeCell ref="G84:H84"/>
    <mergeCell ref="A75:J75"/>
    <mergeCell ref="A78:B78"/>
    <mergeCell ref="G78:H78"/>
    <mergeCell ref="A80:B80"/>
    <mergeCell ref="G80:H80"/>
    <mergeCell ref="A81:B81"/>
    <mergeCell ref="G81:H81"/>
    <mergeCell ref="A88:B88"/>
    <mergeCell ref="G90:H90"/>
    <mergeCell ref="A89:B89"/>
    <mergeCell ref="G91:H91"/>
    <mergeCell ref="A90:B90"/>
    <mergeCell ref="G92:H92"/>
    <mergeCell ref="A85:B85"/>
    <mergeCell ref="G85:H85"/>
    <mergeCell ref="A86:B86"/>
    <mergeCell ref="G86:H86"/>
    <mergeCell ref="A87:B87"/>
    <mergeCell ref="G87:H87"/>
    <mergeCell ref="A95:B95"/>
    <mergeCell ref="G97:H97"/>
    <mergeCell ref="M95:T95"/>
    <mergeCell ref="A96:B96"/>
    <mergeCell ref="G98:H98"/>
    <mergeCell ref="A97:B97"/>
    <mergeCell ref="G99:H99"/>
    <mergeCell ref="A91:B91"/>
    <mergeCell ref="A92:B92"/>
    <mergeCell ref="G94:H94"/>
    <mergeCell ref="A93:B93"/>
    <mergeCell ref="G95:H95"/>
    <mergeCell ref="A94:B94"/>
    <mergeCell ref="G96:H96"/>
    <mergeCell ref="A106:B106"/>
    <mergeCell ref="G108:H108"/>
    <mergeCell ref="A107:B107"/>
    <mergeCell ref="G109:H109"/>
    <mergeCell ref="A108:B108"/>
    <mergeCell ref="G110:H110"/>
    <mergeCell ref="A98:B98"/>
    <mergeCell ref="G100:H100"/>
    <mergeCell ref="M98:N98"/>
    <mergeCell ref="A99:B99"/>
    <mergeCell ref="G101:H101"/>
    <mergeCell ref="A104:B104"/>
    <mergeCell ref="G106:H106"/>
    <mergeCell ref="A112:B112"/>
    <mergeCell ref="G114:H114"/>
    <mergeCell ref="A113:B113"/>
    <mergeCell ref="G115:H115"/>
    <mergeCell ref="A114:B114"/>
    <mergeCell ref="G116:H116"/>
    <mergeCell ref="A109:B109"/>
    <mergeCell ref="G111:H111"/>
    <mergeCell ref="A110:B110"/>
    <mergeCell ref="G112:H112"/>
    <mergeCell ref="A111:B111"/>
    <mergeCell ref="G113:H113"/>
    <mergeCell ref="A118:B118"/>
    <mergeCell ref="G120:H120"/>
    <mergeCell ref="A119:B119"/>
    <mergeCell ref="G121:H121"/>
    <mergeCell ref="A120:B120"/>
    <mergeCell ref="G122:H122"/>
    <mergeCell ref="A115:B115"/>
    <mergeCell ref="G117:H117"/>
    <mergeCell ref="A116:B116"/>
    <mergeCell ref="G118:H118"/>
    <mergeCell ref="A117:B117"/>
    <mergeCell ref="G119:H119"/>
    <mergeCell ref="A133:B133"/>
    <mergeCell ref="A124:B124"/>
    <mergeCell ref="G126:H126"/>
    <mergeCell ref="A125:B125"/>
    <mergeCell ref="G127:H127"/>
    <mergeCell ref="A130:B130"/>
    <mergeCell ref="A132:B132"/>
    <mergeCell ref="A121:B121"/>
    <mergeCell ref="G123:H123"/>
    <mergeCell ref="A122:B122"/>
    <mergeCell ref="G124:H124"/>
    <mergeCell ref="A123:B123"/>
    <mergeCell ref="G125:H1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Full Budget (2)</vt:lpstr>
      <vt:lpstr>Full Budget</vt:lpstr>
      <vt:lpstr>Fire Operations Budget</vt:lpstr>
      <vt:lpstr>Capital</vt:lpstr>
      <vt:lpstr>Rob Working Copy</vt:lpstr>
      <vt:lpstr>'Full Budget'!Print_Area</vt:lpstr>
      <vt:lpstr>'Full Budget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Ingram</dc:creator>
  <cp:lastModifiedBy>Jonathan Weiss, NJCMFO, NJCTC</cp:lastModifiedBy>
  <cp:lastPrinted>2023-09-28T20:09:22Z</cp:lastPrinted>
  <dcterms:created xsi:type="dcterms:W3CDTF">2023-08-09T21:45:36Z</dcterms:created>
  <dcterms:modified xsi:type="dcterms:W3CDTF">2024-12-17T20:11:04Z</dcterms:modified>
</cp:coreProperties>
</file>